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9.xml.rels" ContentType="application/vnd.openxmlformats-package.relationships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8.xml.rels" ContentType="application/vnd.openxmlformats-package.relationships+xml"/>
  <Override PartName="/xl/worksheets/_rels/sheet10.xml.rels" ContentType="application/vnd.openxmlformats-package.relationships+xml"/>
  <Override PartName="/xl/worksheets/_rels/sheet11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29.png" ContentType="image/png"/>
  <Override PartName="/xl/media/image121.png" ContentType="image/png"/>
  <Override PartName="/xl/media/image122.png" ContentType="image/png"/>
  <Override PartName="/xl/media/image123.png" ContentType="image/png"/>
  <Override PartName="/xl/media/image124.png" ContentType="image/png"/>
  <Override PartName="/xl/media/image125.png" ContentType="image/png"/>
  <Override PartName="/xl/media/image126.png" ContentType="image/png"/>
  <Override PartName="/xl/media/image127.png" ContentType="image/png"/>
  <Override PartName="/xl/media/image128.png" ContentType="image/png"/>
  <Override PartName="/xl/media/image130.png" ContentType="image/png"/>
  <Override PartName="/xl/media/image131.png" ContentType="image/png"/>
  <Override PartName="/xl/media/image132.png" ContentType="image/png"/>
  <Override PartName="/xl/media/image133.png" ContentType="image/png"/>
  <Override PartName="/xl/media/image134.png" ContentType="image/png"/>
  <Override PartName="/xl/media/image135.png" ContentType="image/png"/>
  <Override PartName="/xl/sharedStrings.xml" ContentType="application/vnd.openxmlformats-officedocument.spreadsheetml.sharedStrings+xml"/>
  <Override PartName="/xl/drawings/drawing9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_rels/drawing9.xml.rels" ContentType="application/vnd.openxmlformats-package.relationships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drawings/_rels/drawing6.xml.rels" ContentType="application/vnd.openxmlformats-package.relationships+xml"/>
  <Override PartName="/xl/drawings/_rels/drawing7.xml.rels" ContentType="application/vnd.openxmlformats-package.relationships+xml"/>
  <Override PartName="/xl/drawings/_rels/drawing8.xml.rels" ContentType="application/vnd.openxmlformats-package.relationships+xml"/>
  <Override PartName="/xl/drawings/_rels/drawing10.xml.rels" ContentType="application/vnd.openxmlformats-package.relationships+xml"/>
  <Override PartName="/xl/drawings/_rels/drawing11.xml.rels" ContentType="application/vnd.openxmlformats-package.relationships+xml"/>
  <Override PartName="/xl/drawings/_rels/drawing12.xml.rels" ContentType="application/vnd.openxmlformats-package.relationships+xml"/>
  <Override PartName="/xl/drawings/_rels/drawing13.xml.rels" ContentType="application/vnd.openxmlformats-package.relationships+xml"/>
  <Override PartName="/xl/drawings/_rels/drawing14.xml.rels" ContentType="application/vnd.openxmlformats-package.relationships+xml"/>
  <Override PartName="/xl/drawings/_rels/drawing15.xml.rels" ContentType="application/vnd.openxmlformats-package.relationships+xml"/>
  <Override PartName="/xl/drawings/drawing15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1" firstSheet="0" activeTab="11"/>
  </bookViews>
  <sheets>
    <sheet name="Rekapitulace stavby" sheetId="1" state="visible" r:id="rId2"/>
    <sheet name="24 - místnost 111 ko - 24..." sheetId="2" state="visible" r:id="rId3"/>
    <sheet name="25 - místnost 115 WC - 25..." sheetId="3" state="visible" r:id="rId4"/>
    <sheet name="26 - místnost 120 WC - 26..." sheetId="4" state="visible" r:id="rId5"/>
    <sheet name="27 - místnost 122 ča - 27..." sheetId="5" state="visible" r:id="rId6"/>
    <sheet name="28 - místnost 211 ko - 28..." sheetId="6" state="visible" r:id="rId7"/>
    <sheet name="29 - místnost 215 WC - 29..." sheetId="7" state="visible" r:id="rId8"/>
    <sheet name="30 - místnost 220 WC - 30..." sheetId="8" state="visible" r:id="rId9"/>
    <sheet name="31 - místnost 222 ča - 31..." sheetId="9" state="visible" r:id="rId10"/>
    <sheet name="32 - místnost 311 ko - 32..." sheetId="10" state="visible" r:id="rId11"/>
    <sheet name="33 - místnost 315 WC - 33..." sheetId="11" state="visible" r:id="rId12"/>
    <sheet name="34 - místnost 320 WC - 34..." sheetId="12" state="visible" r:id="rId13"/>
    <sheet name="35 - místnost 322 ča - 35..." sheetId="13" state="visible" r:id="rId14"/>
    <sheet name="36 - chodba v 2.NP - - 36..." sheetId="14" state="visible" r:id="rId15"/>
    <sheet name="37 - rampa - L2 lůžk - 37..." sheetId="15" state="visible" r:id="rId16"/>
  </sheets>
  <definedNames>
    <definedName function="false" hidden="false" localSheetId="1" name="_xlnm.Print_Area" vbProcedure="false">'24 - místnost 111 ko - 24...'!$C$4:$Q$70;'24 - místnost 111 ko - 24...'!$C$76:$Q$106;'24 - místnost 111 ko - 24...'!$C$112:$Q$202</definedName>
    <definedName function="false" hidden="false" localSheetId="1" name="_xlnm.Print_Titles" vbProcedure="false">'24 - místnost 111 ko - 24...'!$122:$122</definedName>
    <definedName function="false" hidden="false" localSheetId="2" name="_xlnm.Print_Area" vbProcedure="false">'25 - místnost 115 WC - 25...'!$C$4:$Q$70;'25 - místnost 115 WC - 25...'!$C$76:$Q$106;'25 - místnost 115 WC - 25...'!$C$112:$Q$207</definedName>
    <definedName function="false" hidden="false" localSheetId="2" name="_xlnm.Print_Titles" vbProcedure="false">'25 - místnost 115 WC - 25...'!$122:$122</definedName>
    <definedName function="false" hidden="false" localSheetId="3" name="_xlnm.Print_Area" vbProcedure="false">'26 - místnost 120 WC - 26...'!$C$4:$Q$70;'26 - místnost 120 WC - 26...'!$C$76:$Q$106;'26 - místnost 120 WC - 26...'!$C$112:$Q$201</definedName>
    <definedName function="false" hidden="false" localSheetId="3" name="_xlnm.Print_Titles" vbProcedure="false">'26 - místnost 120 WC - 26...'!$122:$122</definedName>
    <definedName function="false" hidden="false" localSheetId="4" name="_xlnm.Print_Area" vbProcedure="false">'27 - místnost 122 ča - 27...'!$C$4:$Q$70;'27 - místnost 122 ča - 27...'!$C$76:$Q$105;'27 - místnost 122 ča - 27...'!$C$111:$Q$178</definedName>
    <definedName function="false" hidden="false" localSheetId="4" name="_xlnm.Print_Titles" vbProcedure="false">'27 - místnost 122 ča - 27...'!$121:$121</definedName>
    <definedName function="false" hidden="false" localSheetId="5" name="_xlnm.Print_Area" vbProcedure="false">'28 - místnost 211 ko - 28...'!$C$4:$Q$70;'28 - místnost 211 ko - 28...'!$C$76:$Q$106;'28 - místnost 211 ko - 28...'!$C$112:$Q$202</definedName>
    <definedName function="false" hidden="false" localSheetId="5" name="_xlnm.Print_Titles" vbProcedure="false">'28 - místnost 211 ko - 28...'!$122:$122</definedName>
    <definedName function="false" hidden="false" localSheetId="6" name="_xlnm.Print_Area" vbProcedure="false">'29 - místnost 215 WC - 29...'!$C$4:$Q$70;'29 - místnost 215 WC - 29...'!$C$76:$Q$106;'29 - místnost 215 WC - 29...'!$C$112:$Q$206</definedName>
    <definedName function="false" hidden="false" localSheetId="6" name="_xlnm.Print_Titles" vbProcedure="false">'29 - místnost 215 WC - 29...'!$122:$122</definedName>
    <definedName function="false" hidden="false" localSheetId="7" name="_xlnm.Print_Area" vbProcedure="false">'30 - místnost 220 WC - 30...'!$C$4:$Q$70;'30 - místnost 220 WC - 30...'!$C$76:$Q$106;'30 - místnost 220 WC - 30...'!$C$112:$Q$200</definedName>
    <definedName function="false" hidden="false" localSheetId="7" name="_xlnm.Print_Titles" vbProcedure="false">'30 - místnost 220 WC - 30...'!$122:$122</definedName>
    <definedName function="false" hidden="false" localSheetId="8" name="_xlnm.Print_Area" vbProcedure="false">'31 - místnost 222 ča - 31...'!$C$4:$Q$70;'31 - místnost 222 ča - 31...'!$C$76:$Q$105;'31 - místnost 222 ča - 31...'!$C$111:$Q$178</definedName>
    <definedName function="false" hidden="false" localSheetId="8" name="_xlnm.Print_Titles" vbProcedure="false">'31 - místnost 222 ča - 31...'!$121:$121</definedName>
    <definedName function="false" hidden="false" localSheetId="9" name="_xlnm.Print_Area" vbProcedure="false">'32 - místnost 311 ko - 32...'!$C$4:$Q$70;'32 - místnost 311 ko - 32...'!$C$76:$Q$106;'32 - místnost 311 ko - 32...'!$C$112:$Q$202</definedName>
    <definedName function="false" hidden="false" localSheetId="9" name="_xlnm.Print_Titles" vbProcedure="false">'32 - místnost 311 ko - 32...'!$122:$122</definedName>
    <definedName function="false" hidden="false" localSheetId="10" name="_xlnm.Print_Area" vbProcedure="false">'33 - místnost 315 WC - 33...'!$C$4:$Q$70;'33 - místnost 315 WC - 33...'!$C$76:$Q$106;'33 - místnost 315 WC - 33...'!$C$112:$Q$206</definedName>
    <definedName function="false" hidden="false" localSheetId="10" name="_xlnm.Print_Titles" vbProcedure="false">'33 - místnost 315 WC - 33...'!$122:$122</definedName>
    <definedName function="false" hidden="false" localSheetId="11" name="_xlnm.Print_Area" vbProcedure="false">'34 - místnost 320 WC - 34...'!$C$4:$Q$70;'34 - místnost 320 WC - 34...'!$C$76:$Q$106;'34 - místnost 320 WC - 34...'!$C$112:$Q$200</definedName>
    <definedName function="false" hidden="false" localSheetId="11" name="_xlnm.Print_Titles" vbProcedure="false">'34 - místnost 320 WC - 34...'!$122:$122</definedName>
    <definedName function="false" hidden="false" localSheetId="12" name="_xlnm.Print_Area" vbProcedure="false">'35 - místnost 322 ča - 35...'!$C$4:$Q$70;'35 - místnost 322 ča - 35...'!$C$76:$Q$105;'35 - místnost 322 ča - 35...'!$C$111:$Q$178</definedName>
    <definedName function="false" hidden="false" localSheetId="12" name="_xlnm.Print_Titles" vbProcedure="false">'35 - místnost 322 ča - 35...'!$121:$121</definedName>
    <definedName function="false" hidden="false" localSheetId="13" name="_xlnm.Print_Area" vbProcedure="false">'36 - chodba v 2.NP - - 36...'!$C$4:$Q$70;'36 - chodba v 2.NP - - 36...'!$C$76:$Q$104;'36 - chodba v 2.NP - - 36...'!$C$110:$Q$147</definedName>
    <definedName function="false" hidden="false" localSheetId="13" name="_xlnm.Print_Titles" vbProcedure="false">'36 - chodba v 2.NP - - 36...'!$120:$120</definedName>
    <definedName function="false" hidden="false" localSheetId="14" name="_xlnm.Print_Area" vbProcedure="false">'37 - rampa - L2 lůžk - 37...'!$C$4:$Q$70;'37 - rampa - L2 lůžk - 37...'!$C$76:$Q$104;'37 - rampa - L2 lůžk - 37...'!$C$110:$Q$147</definedName>
    <definedName function="false" hidden="false" localSheetId="14" name="_xlnm.Print_Titles" vbProcedure="false">'37 - rampa - L2 lůžk - 37...'!$120:$120</definedName>
    <definedName function="false" hidden="false" localSheetId="0" name="_xlnm.Print_Area" vbProcedure="false">'Rekapitulace stavby'!$C$4:$AP$70;'Rekapitulace stavby'!$C$76:$AP$109</definedName>
    <definedName function="false" hidden="false" localSheetId="0" name="_xlnm.Print_Titles" vbProcedure="false">'Rekapitulace stavby'!$85:$85</definedName>
    <definedName function="false" hidden="false" localSheetId="0" name="_xlnm.Print_Area" vbProcedure="false">'Rekapitulace stavby'!$C$4:$AP$70,'Rekapitulace stavby'!$C$76:$AP$109</definedName>
    <definedName function="false" hidden="false" localSheetId="0" name="_xlnm.Print_Titles" vbProcedure="false">'Rekapitulace stavby'!$85:$85</definedName>
    <definedName function="false" hidden="false" localSheetId="1" name="_xlnm.Print_Area" vbProcedure="false">'24 - místnost 111 ko - 24...'!$C$4:$Q$70,'24 - místnost 111 ko - 24...'!$C$76:$Q$106,'24 - místnost 111 ko - 24...'!$C$112:$Q$202</definedName>
    <definedName function="false" hidden="false" localSheetId="1" name="_xlnm.Print_Titles" vbProcedure="false">'24 - místnost 111 ko - 24...'!$122:$122</definedName>
    <definedName function="false" hidden="false" localSheetId="2" name="_xlnm.Print_Area" vbProcedure="false">'25 - místnost 115 WC - 25...'!$C$4:$Q$70,'25 - místnost 115 WC - 25...'!$C$76:$Q$106,'25 - místnost 115 WC - 25...'!$C$112:$Q$207</definedName>
    <definedName function="false" hidden="false" localSheetId="2" name="_xlnm.Print_Titles" vbProcedure="false">'25 - místnost 115 WC - 25...'!$122:$122</definedName>
    <definedName function="false" hidden="false" localSheetId="3" name="_xlnm.Print_Area" vbProcedure="false">'26 - místnost 120 WC - 26...'!$C$4:$Q$70,'26 - místnost 120 WC - 26...'!$C$76:$Q$106,'26 - místnost 120 WC - 26...'!$C$112:$Q$201</definedName>
    <definedName function="false" hidden="false" localSheetId="3" name="_xlnm.Print_Titles" vbProcedure="false">'26 - místnost 120 WC - 26...'!$122:$122</definedName>
    <definedName function="false" hidden="false" localSheetId="4" name="_xlnm.Print_Area" vbProcedure="false">'27 - místnost 122 ča - 27...'!$C$4:$Q$70,'27 - místnost 122 ča - 27...'!$C$76:$Q$105,'27 - místnost 122 ča - 27...'!$C$111:$Q$178</definedName>
    <definedName function="false" hidden="false" localSheetId="4" name="_xlnm.Print_Titles" vbProcedure="false">'27 - místnost 122 ča - 27...'!$121:$121</definedName>
    <definedName function="false" hidden="false" localSheetId="5" name="_xlnm.Print_Area" vbProcedure="false">'28 - místnost 211 ko - 28...'!$C$4:$Q$70,'28 - místnost 211 ko - 28...'!$C$76:$Q$106,'28 - místnost 211 ko - 28...'!$C$112:$Q$202</definedName>
    <definedName function="false" hidden="false" localSheetId="5" name="_xlnm.Print_Titles" vbProcedure="false">'28 - místnost 211 ko - 28...'!$122:$122</definedName>
    <definedName function="false" hidden="false" localSheetId="6" name="_xlnm.Print_Area" vbProcedure="false">'29 - místnost 215 WC - 29...'!$C$4:$Q$70,'29 - místnost 215 WC - 29...'!$C$76:$Q$106,'29 - místnost 215 WC - 29...'!$C$112:$Q$206</definedName>
    <definedName function="false" hidden="false" localSheetId="6" name="_xlnm.Print_Titles" vbProcedure="false">'29 - místnost 215 WC - 29...'!$122:$122</definedName>
    <definedName function="false" hidden="false" localSheetId="7" name="_xlnm.Print_Area" vbProcedure="false">'30 - místnost 220 WC - 30...'!$C$4:$Q$70,'30 - místnost 220 WC - 30...'!$C$76:$Q$106,'30 - místnost 220 WC - 30...'!$C$112:$Q$200</definedName>
    <definedName function="false" hidden="false" localSheetId="7" name="_xlnm.Print_Titles" vbProcedure="false">'30 - místnost 220 WC - 30...'!$122:$122</definedName>
    <definedName function="false" hidden="false" localSheetId="8" name="_xlnm.Print_Area" vbProcedure="false">'31 - místnost 222 ča - 31...'!$C$4:$Q$70,'31 - místnost 222 ča - 31...'!$C$76:$Q$105,'31 - místnost 222 ča - 31...'!$C$111:$Q$178</definedName>
    <definedName function="false" hidden="false" localSheetId="8" name="_xlnm.Print_Titles" vbProcedure="false">'31 - místnost 222 ča - 31...'!$121:$121</definedName>
    <definedName function="false" hidden="false" localSheetId="9" name="_xlnm.Print_Area" vbProcedure="false">'32 - místnost 311 ko - 32...'!$C$4:$Q$70,'32 - místnost 311 ko - 32...'!$C$76:$Q$106,'32 - místnost 311 ko - 32...'!$C$112:$Q$202</definedName>
    <definedName function="false" hidden="false" localSheetId="9" name="_xlnm.Print_Titles" vbProcedure="false">'32 - místnost 311 ko - 32...'!$122:$122</definedName>
    <definedName function="false" hidden="false" localSheetId="10" name="_xlnm.Print_Area" vbProcedure="false">'33 - místnost 315 WC - 33...'!$C$4:$Q$70,'33 - místnost 315 WC - 33...'!$C$76:$Q$106,'33 - místnost 315 WC - 33...'!$C$112:$Q$206</definedName>
    <definedName function="false" hidden="false" localSheetId="10" name="_xlnm.Print_Titles" vbProcedure="false">'33 - místnost 315 WC - 33...'!$122:$122</definedName>
    <definedName function="false" hidden="false" localSheetId="11" name="_xlnm.Print_Area" vbProcedure="false">'34 - místnost 320 WC - 34...'!$C$4:$Q$70,'34 - místnost 320 WC - 34...'!$C$76:$Q$106,'34 - místnost 320 WC - 34...'!$C$112:$Q$200</definedName>
    <definedName function="false" hidden="false" localSheetId="11" name="_xlnm.Print_Titles" vbProcedure="false">'34 - místnost 320 WC - 34...'!$122:$122</definedName>
    <definedName function="false" hidden="false" localSheetId="12" name="_xlnm.Print_Area" vbProcedure="false">'35 - místnost 322 ča - 35...'!$C$4:$Q$70,'35 - místnost 322 ča - 35...'!$C$76:$Q$105,'35 - místnost 322 ča - 35...'!$C$111:$Q$178</definedName>
    <definedName function="false" hidden="false" localSheetId="12" name="_xlnm.Print_Titles" vbProcedure="false">'35 - místnost 322 ča - 35...'!$121:$121</definedName>
    <definedName function="false" hidden="false" localSheetId="13" name="_xlnm.Print_Area" vbProcedure="false">'36 - chodba v 2.NP - - 36...'!$C$4:$Q$70,'36 - chodba v 2.NP - - 36...'!$C$76:$Q$104,'36 - chodba v 2.NP - - 36...'!$C$110:$Q$147</definedName>
    <definedName function="false" hidden="false" localSheetId="13" name="_xlnm.Print_Titles" vbProcedure="false">'36 - chodba v 2.NP - - 36...'!$120:$120</definedName>
    <definedName function="false" hidden="false" localSheetId="14" name="_xlnm.Print_Area" vbProcedure="false">'37 - rampa - L2 lůžk - 37...'!$C$4:$Q$70,'37 - rampa - L2 lůžk - 37...'!$C$76:$Q$104,'37 - rampa - L2 lůžk - 37...'!$C$110:$Q$147</definedName>
    <definedName function="false" hidden="false" localSheetId="14" name="_xlnm.Print_Titles" vbProcedure="false">'37 - rampa - L2 lůžk - 37...'!$120:$120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<sst xmlns="http://schemas.openxmlformats.org/spreadsheetml/2006/main" count="10363" uniqueCount="685">
  <si>
    <t xml:space="preserve">2012</t>
  </si>
  <si>
    <t xml:space="preserve">List obsahuje:</t>
  </si>
  <si>
    <t xml:space="preserve">1) Souhrnný list stavby</t>
  </si>
  <si>
    <t xml:space="preserve">2) Rekapitulace objektů</t>
  </si>
  <si>
    <t xml:space="preserve">2.0</t>
  </si>
  <si>
    <t xml:space="preserve">False</t>
  </si>
  <si>
    <t xml:space="preserve">optimalizováno pro tisk sestav ve formátu A4 - na výšku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</si>
  <si>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</si>
  <si>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</si>
  <si>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</si>
  <si>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</si>
  <si>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SOUHRNNÝ LIST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</si>
  <si>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</si>
  <si>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</si>
  <si>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</si>
  <si>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</si>
  <si>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201743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</si>
  <si>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</si>
  <si>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 xml:space="preserve">Stavba:</t>
  </si>
  <si>
    <t xml:space="preserve">201623_-_Rekonstrukce_luzkoveho_oddeleni(1)L2</t>
  </si>
  <si>
    <t xml:space="preserve">JKSO:</t>
  </si>
  <si>
    <t xml:space="preserve">CC-CZ:</t>
  </si>
  <si>
    <t xml:space="preserve">Místo:</t>
  </si>
  <si>
    <t xml:space="preserve"> </t>
  </si>
  <si>
    <t xml:space="preserve">Datum:</t>
  </si>
  <si>
    <t xml:space="preserve">17. 11. 2017</t>
  </si>
  <si>
    <t xml:space="preserve">Objednatel:</t>
  </si>
  <si>
    <t xml:space="preserve">IČ:</t>
  </si>
  <si>
    <t xml:space="preserve">DIČ:</t>
  </si>
  <si>
    <t xml:space="preserve">Zhotovitel:</t>
  </si>
  <si>
    <t xml:space="preserve">Projektant:</t>
  </si>
  <si>
    <t xml:space="preserve">True</t>
  </si>
  <si>
    <t xml:space="preserve">Zpracovatel:</t>
  </si>
  <si>
    <t xml:space="preserve">Poznámka:</t>
  </si>
  <si>
    <t xml:space="preserve">Náklady z rozpočtů</t>
  </si>
  <si>
    <t xml:space="preserve">Ostatní náklady ze souhrnného listu</t>
  </si>
  <si>
    <t xml:space="preserve">Cena bez DPH</t>
  </si>
  <si>
    <t xml:space="preserve">DPH</t>
  </si>
  <si>
    <t xml:space="preserve">základní</t>
  </si>
  <si>
    <t xml:space="preserve">ze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</si>
  <si>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</si>
  <si>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</si>
  <si>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</si>
  <si>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</si>
  <si>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</si>
  <si>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</si>
  <si>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</si>
  <si>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</si>
  <si>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</si>
  <si>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</si>
  <si>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</si>
  <si>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</si>
  <si>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</si>
  <si>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</t>
  </si>
  <si>
    <t xml:space="preserve">Informatívní údaje z listů zakázek</t>
  </si>
  <si>
    <t xml:space="preserve">Kód</t>
  </si>
  <si>
    <t xml:space="preserve">Objekt</t>
  </si>
  <si>
    <t xml:space="preserve">Cena bez DPH [CZK]</t>
  </si>
  <si>
    <t xml:space="preserve">Cena s DPH [CZK]</t>
  </si>
  <si>
    <t xml:space="preserve">z toho Ostat._x000D_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</si>
  <si>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</si>
  <si>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</si>
  <si>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</si>
  <si>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</si>
  <si>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přenesená_x000D_
[CZK]</t>
  </si>
  <si>
    <t xml:space="preserve">DPH snížená přenesená_x000D_
[CZK]</t>
  </si>
  <si>
    <t xml:space="preserve">Základna_x000D_
DPH základní</t>
  </si>
  <si>
    <t xml:space="preserve">Základna_x000D_
DPH snížená</t>
  </si>
  <si>
    <t xml:space="preserve">Základna_x000D_
DPH zákl. přenesená</t>
  </si>
  <si>
    <t xml:space="preserve">Základna_x000D_
DPH sníž. přenesená</t>
  </si>
  <si>
    <t xml:space="preserve">Základna_x000D_
DPH nulová</t>
  </si>
  <si>
    <t xml:space="preserve">1) 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</si>
  <si>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</si>
  <si>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</si>
  <si>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</si>
  <si>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</si>
  <si>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{94c66d80-cb14-4923-a870-e3f34de53d4c}</t>
  </si>
  <si>
    <t xml:space="preserve">{00000000-0000-0000-0000-000000000000}</t>
  </si>
  <si>
    <t xml:space="preserve">/</t>
  </si>
  <si>
    <t xml:space="preserve">24 - místnost 111 ko</t>
  </si>
  <si>
    <t xml:space="preserve">24 - místnost 111 koupeln...</t>
  </si>
  <si>
    <t xml:space="preserve">1</t>
  </si>
  <si>
    <t xml:space="preserve">{40688879-49fa-4762-869f-eaa598e36ed3}</t>
  </si>
  <si>
    <t xml:space="preserve">25 - místnost 115 WC</t>
  </si>
  <si>
    <t xml:space="preserve">25 - místnost 115 WC ženy...</t>
  </si>
  <si>
    <t xml:space="preserve">{31030602-dbe2-473c-ae1b-099da6579f42}</t>
  </si>
  <si>
    <t xml:space="preserve">26 - místnost 120 WC</t>
  </si>
  <si>
    <t xml:space="preserve">26 - místnost 120 WC muži...</t>
  </si>
  <si>
    <t xml:space="preserve">{0817e051-994b-42b9-8026-de3bafb41859}</t>
  </si>
  <si>
    <t xml:space="preserve">27 - místnost 122 ča</t>
  </si>
  <si>
    <t xml:space="preserve">27 - místnost 122 čajová ...</t>
  </si>
  <si>
    <t xml:space="preserve">{475fbfbc-0700-46f8-8c57-a010e8688bb9}</t>
  </si>
  <si>
    <t xml:space="preserve">28 - místnost 211 ko</t>
  </si>
  <si>
    <t xml:space="preserve">28 - místnost 211 koupeln...</t>
  </si>
  <si>
    <t xml:space="preserve">{2a786d9d-d08b-40a1-b11f-d7847bfec9d5}</t>
  </si>
  <si>
    <t xml:space="preserve">29 - místnost 215 WC</t>
  </si>
  <si>
    <t xml:space="preserve">29 - místnost 215 WC ženy...</t>
  </si>
  <si>
    <t xml:space="preserve">{3749ee14-1445-43a7-a91a-197bccf05850}</t>
  </si>
  <si>
    <t xml:space="preserve">30 - místnost 220 WC</t>
  </si>
  <si>
    <t xml:space="preserve">30 - místnost 220 WC muži...</t>
  </si>
  <si>
    <t xml:space="preserve">{66c3880f-6be1-4670-96ed-b699624fd859}</t>
  </si>
  <si>
    <t xml:space="preserve">31 - místnost 222 ča</t>
  </si>
  <si>
    <t xml:space="preserve">31 - místnost 222 čajová ...</t>
  </si>
  <si>
    <t xml:space="preserve">{6ba164dc-e6c0-4123-8202-b1af3355c415}</t>
  </si>
  <si>
    <t xml:space="preserve">32 - místnost 311 ko</t>
  </si>
  <si>
    <t xml:space="preserve">32 - místnost 311 koupeln...</t>
  </si>
  <si>
    <t xml:space="preserve">{530b2cfd-f5d7-4824-b685-c5fd2d255ef3}</t>
  </si>
  <si>
    <t xml:space="preserve">33 - místnost 315 WC</t>
  </si>
  <si>
    <t xml:space="preserve">33 - místnost 315 WC úkli...</t>
  </si>
  <si>
    <t xml:space="preserve">{286b373f-715f-4ac0-aa6b-66aa032e9b03}</t>
  </si>
  <si>
    <t xml:space="preserve">34 - místnost 320 WC</t>
  </si>
  <si>
    <t xml:space="preserve">34 - místnost 320 WC pers...</t>
  </si>
  <si>
    <t xml:space="preserve">{f1c8d98d-ac55-49e1-9b94-ad39b139cda7}</t>
  </si>
  <si>
    <t xml:space="preserve">35 - místnost 322 ča</t>
  </si>
  <si>
    <t xml:space="preserve">35 - místnost 322 čajová ...</t>
  </si>
  <si>
    <t xml:space="preserve">{1c4ffe47-f9b2-4c80-8ba6-814c61d5e97e}</t>
  </si>
  <si>
    <t xml:space="preserve">36 - chodba v 2.NP -</t>
  </si>
  <si>
    <t xml:space="preserve">36 - chodba v 2.NP - L2 l...</t>
  </si>
  <si>
    <t xml:space="preserve">{740ba55b-cfe5-4ab6-a591-39fc766c268d}</t>
  </si>
  <si>
    <t xml:space="preserve">37 - rampa - L2 lůžk</t>
  </si>
  <si>
    <t xml:space="preserve">37 - rampa - L2 lůžkový p...</t>
  </si>
  <si>
    <t xml:space="preserve">{fef0020b-fe62-4bd5-9fd5-9d93a562136c}</t>
  </si>
  <si>
    <t xml:space="preserve">2) Ostatní náklady ze souhrnného listu</t>
  </si>
  <si>
    <t xml:space="preserve">Procent. zadání_x000D_
[% nákladů rozpočtu]</t>
  </si>
  <si>
    <t xml:space="preserve">Zařazení nákladů</t>
  </si>
  <si>
    <t xml:space="preserve">Ostatní náklady</t>
  </si>
  <si>
    <t xml:space="preserve">stavební čast</t>
  </si>
  <si>
    <t xml:space="preserve">OSTATNENAKLADY</t>
  </si>
  <si>
    <t xml:space="preserve">Vyplň vlastní</t>
  </si>
  <si>
    <t xml:space="preserve">OSTATNENAKLADYVLASTNE</t>
  </si>
  <si>
    <t xml:space="preserve">Celkové náklady za stavbu 1) + 2)</t>
  </si>
  <si>
    <t xml:space="preserve">1) Krycí list rozpočtu</t>
  </si>
  <si>
    <t xml:space="preserve">2) Rekapitulace rozpočtu</t>
  </si>
  <si>
    <t xml:space="preserve">3) Rozpočet</t>
  </si>
  <si>
    <t xml:space="preserve">Zpět na list:</t>
  </si>
  <si>
    <t xml:space="preserve">Rekapitulace stavby</t>
  </si>
  <si>
    <t xml:space="preserve">2</t>
  </si>
  <si>
    <t xml:space="preserve">KRYCÍ LIST ROZPOČTU</t>
  </si>
  <si>
    <t xml:space="preserve">Objekt:</t>
  </si>
  <si>
    <t xml:space="preserve">24 - místnost 111 ko - 24 - místnost 111 koupeln...</t>
  </si>
  <si>
    <t xml:space="preserve">Náklady z rozpočtu</t>
  </si>
  <si>
    <t xml:space="preserve">REKAPITULACE ROZPOČTU</t>
  </si>
  <si>
    <t xml:space="preserve">Kód - Popis</t>
  </si>
  <si>
    <t xml:space="preserve">Cena celkem [CZK]</t>
  </si>
  <si>
    <t xml:space="preserve">1) Náklady z rozpočtu</t>
  </si>
  <si>
    <t xml:space="preserve">-1</t>
  </si>
  <si>
    <t xml:space="preserve">HSV -  Práce a dodávky HSV</t>
  </si>
  <si>
    <t xml:space="preserve">    9 -  Ostatní konstrukce a práce, bourání</t>
  </si>
  <si>
    <t xml:space="preserve">    997 -  Přesun sutě</t>
  </si>
  <si>
    <t xml:space="preserve">PSV -  Práce a dodávky PSV</t>
  </si>
  <si>
    <t xml:space="preserve">    711 -  Izolace proti vodě, vlhkosti a plynům</t>
  </si>
  <si>
    <t xml:space="preserve">    771 -  Podlahy z dlaždic</t>
  </si>
  <si>
    <t xml:space="preserve">    781 -  Dokončovací práce</t>
  </si>
  <si>
    <t xml:space="preserve">    784 -  Dokončovací práce</t>
  </si>
  <si>
    <t xml:space="preserve">2) Ostatní náklady</t>
  </si>
  <si>
    <t xml:space="preserve">Zařízení staveniště</t>
  </si>
  <si>
    <t xml:space="preserve">VRN</t>
  </si>
  <si>
    <t xml:space="preserve">Mimostav. doprava</t>
  </si>
  <si>
    <t xml:space="preserve">Územní vlivy</t>
  </si>
  <si>
    <t xml:space="preserve">Provozní vlivy</t>
  </si>
  <si>
    <t xml:space="preserve">Ostatní</t>
  </si>
  <si>
    <t xml:space="preserve">Kompletační činnost</t>
  </si>
  <si>
    <t xml:space="preserve">KOMPLETACNA</t>
  </si>
  <si>
    <t xml:space="preserve">ROZPOČET</t>
  </si>
  <si>
    <t xml:space="preserve">PČ</t>
  </si>
  <si>
    <t xml:space="preserve">Typ</t>
  </si>
  <si>
    <t xml:space="preserve">Popis</t>
  </si>
  <si>
    <t xml:space="preserve">MJ</t>
  </si>
  <si>
    <t xml:space="preserve">Množství</t>
  </si>
  <si>
    <t xml:space="preserve">J.cena [CZK]</t>
  </si>
  <si>
    <t xml:space="preserve">Poznámka</t>
  </si>
  <si>
    <t xml:space="preserve">J. Nh [h]</t>
  </si>
  <si>
    <t xml:space="preserve">Nh celkem [h]</t>
  </si>
  <si>
    <t xml:space="preserve">J. hmotnost_x000D_
[t]</t>
  </si>
  <si>
    <t xml:space="preserve">Hmotnost_x000D_
celkem [t]</t>
  </si>
  <si>
    <t xml:space="preserve">J. suť [t]</t>
  </si>
  <si>
    <t xml:space="preserve">Suť Celkem [t]</t>
  </si>
  <si>
    <t xml:space="preserve">ROZPOCET</t>
  </si>
  <si>
    <t xml:space="preserve">K</t>
  </si>
  <si>
    <t xml:space="preserve">952901111</t>
  </si>
  <si>
    <t xml:space="preserve">Vyčištění budov bytové a občanské výstavby při výšce podlaží do 4 m</t>
  </si>
  <si>
    <t xml:space="preserve">m2</t>
  </si>
  <si>
    <t xml:space="preserve">4</t>
  </si>
  <si>
    <t xml:space="preserve">-157165915</t>
  </si>
  <si>
    <t xml:space="preserve">"podlaha/strop" 13,28</t>
  </si>
  <si>
    <t xml:space="preserve">VV</t>
  </si>
  <si>
    <t xml:space="preserve">Součet</t>
  </si>
  <si>
    <t xml:space="preserve">965081213</t>
  </si>
  <si>
    <t xml:space="preserve">Bourání podlah z dlaždic keramických nebo xylolitových tl do 10 mm plochy přes 1 m2</t>
  </si>
  <si>
    <t xml:space="preserve">1147888118</t>
  </si>
  <si>
    <t xml:space="preserve">3</t>
  </si>
  <si>
    <t xml:space="preserve">973031345</t>
  </si>
  <si>
    <t xml:space="preserve">Vysekání kapes ve zdivu cihelném na MV nebo MVC pl do 0,25 m2 hl do 300 mm</t>
  </si>
  <si>
    <t xml:space="preserve">kus</t>
  </si>
  <si>
    <t xml:space="preserve">575623689</t>
  </si>
  <si>
    <t xml:space="preserve">974031132</t>
  </si>
  <si>
    <t xml:space="preserve">Vysekání rýh ve zdivu cihelném hl do 50 mm š do 70 mm</t>
  </si>
  <si>
    <t xml:space="preserve">m</t>
  </si>
  <si>
    <t xml:space="preserve">-958931197</t>
  </si>
  <si>
    <t xml:space="preserve">5</t>
  </si>
  <si>
    <t xml:space="preserve">974042555</t>
  </si>
  <si>
    <t xml:space="preserve">Vysekání rýh v dlažbě betonové nebo jiné monolitické hl do 100 mm š do 200 mm</t>
  </si>
  <si>
    <t xml:space="preserve">375900925</t>
  </si>
  <si>
    <t xml:space="preserve">6</t>
  </si>
  <si>
    <t xml:space="preserve">978059541</t>
  </si>
  <si>
    <t xml:space="preserve">Odsekání a odebrání obkladů stěn z vnitřních obkládaček plochy přes 1 m2</t>
  </si>
  <si>
    <t xml:space="preserve">1258487770</t>
  </si>
  <si>
    <t xml:space="preserve">(3,6*2+3,35*2)*2-(0,6*0,8*2+0,8*1,97+0,85*2)</t>
  </si>
  <si>
    <t xml:space="preserve">(2+0,85+2)*0,25</t>
  </si>
  <si>
    <t xml:space="preserve">(1*2+0,9*2)*2-(0,85*2)</t>
  </si>
  <si>
    <t xml:space="preserve">7</t>
  </si>
  <si>
    <t xml:space="preserve">997013501</t>
  </si>
  <si>
    <t xml:space="preserve">Odvoz suti a vybouraných hmot na skládku nebo meziskládku do 1 km se složením</t>
  </si>
  <si>
    <t xml:space="preserve">t</t>
  </si>
  <si>
    <t xml:space="preserve">1925011246</t>
  </si>
  <si>
    <t xml:space="preserve">8</t>
  </si>
  <si>
    <t xml:space="preserve">997013509</t>
  </si>
  <si>
    <t xml:space="preserve">Příplatek k odvozu suti a vybouraných hmot na skládku ZKD 1 km přes 1 km</t>
  </si>
  <si>
    <t xml:space="preserve">814286228</t>
  </si>
  <si>
    <t xml:space="preserve">2,836*9 "Přepočtené koeficientem množství</t>
  </si>
  <si>
    <t xml:space="preserve">9</t>
  </si>
  <si>
    <t xml:space="preserve">997013831</t>
  </si>
  <si>
    <t xml:space="preserve">Poplatek za uložení stavebního směsného odpadu na skládce (skládkovné)</t>
  </si>
  <si>
    <t xml:space="preserve">-1804856520</t>
  </si>
  <si>
    <t xml:space="preserve">10</t>
  </si>
  <si>
    <t xml:space="preserve">711113117</t>
  </si>
  <si>
    <t xml:space="preserve">Izolace proti zemní vlhkosti vodorovná za studena s těsnicí stěrkou </t>
  </si>
  <si>
    <t xml:space="preserve">16</t>
  </si>
  <si>
    <t xml:space="preserve">1533244361</t>
  </si>
  <si>
    <t xml:space="preserve">11</t>
  </si>
  <si>
    <t xml:space="preserve">711113127</t>
  </si>
  <si>
    <t xml:space="preserve">Izolace proti zemní vlhkosti svislá za studena s těsnicí stěrkou</t>
  </si>
  <si>
    <t xml:space="preserve">-753757674</t>
  </si>
  <si>
    <t xml:space="preserve">(3,6*2+3,35*2)*0,3-(0,85*0,3+0,8*0,3)</t>
  </si>
  <si>
    <t xml:space="preserve">(1*2+0,9*2)*0,3-(0,85*0,3)</t>
  </si>
  <si>
    <t xml:space="preserve">12</t>
  </si>
  <si>
    <t xml:space="preserve">998711202</t>
  </si>
  <si>
    <t xml:space="preserve">Přesun hmot procentní pro izolace proti vodě, vlhkosti a plynům v objektech v do 12 m</t>
  </si>
  <si>
    <t xml:space="preserve">%</t>
  </si>
  <si>
    <t xml:space="preserve">-1279239328</t>
  </si>
  <si>
    <t xml:space="preserve">28</t>
  </si>
  <si>
    <t xml:space="preserve">771573114</t>
  </si>
  <si>
    <t xml:space="preserve">Montáž podlah keramických režných hladkých lepených do 19 ks/m2</t>
  </si>
  <si>
    <t xml:space="preserve">1086022119</t>
  </si>
  <si>
    <t xml:space="preserve">29</t>
  </si>
  <si>
    <t xml:space="preserve">M</t>
  </si>
  <si>
    <t xml:space="preserve">59761110R</t>
  </si>
  <si>
    <t xml:space="preserve">dlaždice keramické (dle výběru investora)</t>
  </si>
  <si>
    <t xml:space="preserve">32</t>
  </si>
  <si>
    <t xml:space="preserve">-1503865709</t>
  </si>
  <si>
    <t xml:space="preserve">13,28*1,1 "Přepočtené koeficientem množství</t>
  </si>
  <si>
    <t xml:space="preserve">30</t>
  </si>
  <si>
    <t xml:space="preserve">771591111</t>
  </si>
  <si>
    <t xml:space="preserve">Podlahy penetrace podkladu</t>
  </si>
  <si>
    <t xml:space="preserve">465997165</t>
  </si>
  <si>
    <t xml:space="preserve">31</t>
  </si>
  <si>
    <t xml:space="preserve">771591115</t>
  </si>
  <si>
    <t xml:space="preserve">Podlahy spárování silikonem</t>
  </si>
  <si>
    <t xml:space="preserve">1331029158</t>
  </si>
  <si>
    <t xml:space="preserve">(3,6*2+3,35*2)</t>
  </si>
  <si>
    <t xml:space="preserve">(1,2*2+0,15)</t>
  </si>
  <si>
    <t xml:space="preserve">(1*2+0,9*2)</t>
  </si>
  <si>
    <t xml:space="preserve">78390101R</t>
  </si>
  <si>
    <t xml:space="preserve">Zametení betonových podlah před provedením nátěru</t>
  </si>
  <si>
    <t xml:space="preserve">882226166</t>
  </si>
  <si>
    <t xml:space="preserve">33</t>
  </si>
  <si>
    <t xml:space="preserve">998771202</t>
  </si>
  <si>
    <t xml:space="preserve">Přesun hmot procentní pro podlahy z dlaždic v objektech v do 12 m</t>
  </si>
  <si>
    <t xml:space="preserve">-2091359564</t>
  </si>
  <si>
    <t xml:space="preserve">34</t>
  </si>
  <si>
    <t xml:space="preserve">781473113</t>
  </si>
  <si>
    <t xml:space="preserve">Montáž obkladů vnitřních keramických hladkých do 19 ks/m2 lepených standardním lepidlem</t>
  </si>
  <si>
    <t xml:space="preserve">1693668811</t>
  </si>
  <si>
    <t xml:space="preserve">(3,6*2+3,35*2)*2,55-(0,6*1,2*2+0,8*1,97+0,85*2)</t>
  </si>
  <si>
    <t xml:space="preserve">(1*2+0,9*2)*2,55-(0,85*2)</t>
  </si>
  <si>
    <t xml:space="preserve">((1,2*2+0,6*2)*0,25)*2</t>
  </si>
  <si>
    <t xml:space="preserve">35</t>
  </si>
  <si>
    <t xml:space="preserve">59761000R</t>
  </si>
  <si>
    <t xml:space="preserve">obkládačky keramické (dle výběru investora)</t>
  </si>
  <si>
    <t xml:space="preserve">-185977905</t>
  </si>
  <si>
    <t xml:space="preserve">41,732*1,1 "Přepočtené koeficientem množství</t>
  </si>
  <si>
    <t xml:space="preserve">36</t>
  </si>
  <si>
    <t xml:space="preserve">781493111</t>
  </si>
  <si>
    <t xml:space="preserve">Plastové profily rohové lepené standardním lepidlem</t>
  </si>
  <si>
    <t xml:space="preserve">-692938686</t>
  </si>
  <si>
    <t xml:space="preserve">37</t>
  </si>
  <si>
    <t xml:space="preserve">998781202</t>
  </si>
  <si>
    <t xml:space="preserve">Přesun hmot procentní pro obklady keramické v objektech v do 12 m</t>
  </si>
  <si>
    <t xml:space="preserve">627941045</t>
  </si>
  <si>
    <t xml:space="preserve">38</t>
  </si>
  <si>
    <t xml:space="preserve">784121001</t>
  </si>
  <si>
    <t xml:space="preserve">Oškrabání malby v mísnostech výšky do 3,80 m</t>
  </si>
  <si>
    <t xml:space="preserve">-930693510</t>
  </si>
  <si>
    <t xml:space="preserve">"stěny"</t>
  </si>
  <si>
    <t xml:space="preserve">(3,6*2+3,35*2)*0,55</t>
  </si>
  <si>
    <t xml:space="preserve">(1*2+0,9*2)*0,55</t>
  </si>
  <si>
    <t xml:space="preserve">39</t>
  </si>
  <si>
    <t xml:space="preserve">784121011</t>
  </si>
  <si>
    <t xml:space="preserve">Rozmývání podkladu po oškrabání malby v místnostech výšky do 3,80 m</t>
  </si>
  <si>
    <t xml:space="preserve">-801850491</t>
  </si>
  <si>
    <t xml:space="preserve">40</t>
  </si>
  <si>
    <t xml:space="preserve">784181101</t>
  </si>
  <si>
    <t xml:space="preserve">Základní akrylátová jednonásobná penetrace podkladu v místnostech výšky do 3,80m</t>
  </si>
  <si>
    <t xml:space="preserve">1979064617</t>
  </si>
  <si>
    <t xml:space="preserve">41</t>
  </si>
  <si>
    <t xml:space="preserve">784211101</t>
  </si>
  <si>
    <t xml:space="preserve">Dvojnásobné bílé malby ze směsí za mokra výborně otěruvzdorných v místnostech výšky do 3,80 m</t>
  </si>
  <si>
    <t xml:space="preserve">442610705</t>
  </si>
  <si>
    <t xml:space="preserve">VP - Vícepráce</t>
  </si>
  <si>
    <t xml:space="preserve">PN</t>
  </si>
  <si>
    <t xml:space="preserve">25 - místnost 115 WC - 25 - místnost 115 WC ženy...</t>
  </si>
  <si>
    <t xml:space="preserve">667190846</t>
  </si>
  <si>
    <t xml:space="preserve">"podlaha/strop" 8,71</t>
  </si>
  <si>
    <t xml:space="preserve">-856631477</t>
  </si>
  <si>
    <t xml:space="preserve">-2001921776</t>
  </si>
  <si>
    <t xml:space="preserve">-517838470</t>
  </si>
  <si>
    <t xml:space="preserve">(0,9*4)*1,5-(0,6*1,5)</t>
  </si>
  <si>
    <t xml:space="preserve">(1,3*2+0,9*2)*1,5-(0,8*1,5+0,6*0,3)</t>
  </si>
  <si>
    <t xml:space="preserve">(3,6*2+1,35*2)*1,5-(0,8*1,5*2+0,6*1,5+0,7*1,5+0,6*0,3)</t>
  </si>
  <si>
    <t xml:space="preserve">(1,75*2+0,9*2)*1,5-(0,7*1,97)</t>
  </si>
  <si>
    <t xml:space="preserve">-93673869</t>
  </si>
  <si>
    <t xml:space="preserve">-1198238898</t>
  </si>
  <si>
    <t xml:space="preserve">2,251*9 "Přepočtené koeficientem množství</t>
  </si>
  <si>
    <t xml:space="preserve">-1556177315</t>
  </si>
  <si>
    <t xml:space="preserve">-350771593</t>
  </si>
  <si>
    <t xml:space="preserve">Izolace proti zemní vlhkosti svislá za studena s těsnicí stěrkou </t>
  </si>
  <si>
    <t xml:space="preserve">847056511</t>
  </si>
  <si>
    <t xml:space="preserve">(0,9*4)*0,3-(0,6*0,3)</t>
  </si>
  <si>
    <t xml:space="preserve">(1,3*2+0,9*2)*0,3-(0,8*0,3)</t>
  </si>
  <si>
    <t xml:space="preserve">(3,6*2+1,35*2)*0,3-(0,8*0,3*2+0,6*0,3+0,7*0,3)</t>
  </si>
  <si>
    <t xml:space="preserve">(1,75*2+0,9*2)*0,3-(0,7*0,3)</t>
  </si>
  <si>
    <t xml:space="preserve">-2028451884</t>
  </si>
  <si>
    <t xml:space="preserve">-1594323326</t>
  </si>
  <si>
    <t xml:space="preserve">-260028059</t>
  </si>
  <si>
    <t xml:space="preserve">8,71*1,1 "Přepočtené koeficientem množství</t>
  </si>
  <si>
    <t xml:space="preserve">-604149155</t>
  </si>
  <si>
    <t xml:space="preserve">1623066553</t>
  </si>
  <si>
    <t xml:space="preserve">(0,9*4)-0,6</t>
  </si>
  <si>
    <t xml:space="preserve">(1,3*2+0,9*2)-0,8</t>
  </si>
  <si>
    <t xml:space="preserve">(3,6*2+1,35*2)-(0,8*2+0,6+0,7)</t>
  </si>
  <si>
    <t xml:space="preserve">(1,75*2+0,9*2)-0,7</t>
  </si>
  <si>
    <t xml:space="preserve">1506341720</t>
  </si>
  <si>
    <t xml:space="preserve">1748972608</t>
  </si>
  <si>
    <t xml:space="preserve">636062489</t>
  </si>
  <si>
    <t xml:space="preserve">(0,9*4)*2,55-(0,6*1,97)</t>
  </si>
  <si>
    <t xml:space="preserve">(1,3*2+0,9*2)*2,55-(0,8*1,97+0,6*1,2)</t>
  </si>
  <si>
    <t xml:space="preserve">(3,6*2+1,35*2)*2,55-(0,8*1,97*2+0,6*1,97+0,7*1,97+0,6*1,2)</t>
  </si>
  <si>
    <t xml:space="preserve">(1,75*2+0,9*2)*2,55-(0,7*1,97)</t>
  </si>
  <si>
    <t xml:space="preserve">"ostění" ((0,6*2+1,2*2)*0,25)*2</t>
  </si>
  <si>
    <t xml:space="preserve">-406792232</t>
  </si>
  <si>
    <t xml:space="preserve">49,67*1,1 "Přepočtené koeficientem množství</t>
  </si>
  <si>
    <t xml:space="preserve">-1199835323</t>
  </si>
  <si>
    <t xml:space="preserve">-208852761</t>
  </si>
  <si>
    <t xml:space="preserve">2033770368</t>
  </si>
  <si>
    <t xml:space="preserve">((0,9*4)*(2,55-1,5))-(0,6*1,97)</t>
  </si>
  <si>
    <t xml:space="preserve">((1,3*2+0,9*2)*(2,55-1,5))-(0,8*1,97+0,6*1,2)</t>
  </si>
  <si>
    <t xml:space="preserve">((3,6*2+1,35*2)*(2,55-1,5))-(0,8*1,97*2+0,6*1,97+0,7*1,97+0,6*1,2)</t>
  </si>
  <si>
    <t xml:space="preserve">((1,75*2+0,9*2)*(2,55-1,5))-(0,7*1,97)</t>
  </si>
  <si>
    <t xml:space="preserve">-395218534</t>
  </si>
  <si>
    <t xml:space="preserve">2017150873</t>
  </si>
  <si>
    <t xml:space="preserve">42</t>
  </si>
  <si>
    <t xml:space="preserve">1848014253</t>
  </si>
  <si>
    <t xml:space="preserve">26 - místnost 120 WC - 26 - místnost 120 WC muži...</t>
  </si>
  <si>
    <t xml:space="preserve">169599748</t>
  </si>
  <si>
    <t xml:space="preserve">"podlaha/strop" 6,97</t>
  </si>
  <si>
    <t xml:space="preserve">1188132000</t>
  </si>
  <si>
    <t xml:space="preserve">-227783109</t>
  </si>
  <si>
    <t xml:space="preserve">1944707237</t>
  </si>
  <si>
    <t xml:space="preserve">(1,75*2+0,9*2)*1,5-(0,8*1,5+0,6*0,3)</t>
  </si>
  <si>
    <t xml:space="preserve">(1,9*2+1,45*2)*1,5-(0,8*1,5*2+0,6*0,3)</t>
  </si>
  <si>
    <t xml:space="preserve">(1,6*2+1,45*2)*1,5-(0,8*1,5*2)</t>
  </si>
  <si>
    <t xml:space="preserve">-2055343325</t>
  </si>
  <si>
    <t xml:space="preserve">612462015</t>
  </si>
  <si>
    <t xml:space="preserve">1,774*9 "Přepočtené koeficientem množství</t>
  </si>
  <si>
    <t xml:space="preserve">-858944348</t>
  </si>
  <si>
    <t xml:space="preserve">612901722</t>
  </si>
  <si>
    <t xml:space="preserve">-1538461023</t>
  </si>
  <si>
    <t xml:space="preserve">(1,75*2+0,9*2)*0,3-(0,8*0,3)</t>
  </si>
  <si>
    <t xml:space="preserve">(1,9*2+1,45*2)*0,3-(0,8*0,3*2)</t>
  </si>
  <si>
    <t xml:space="preserve">(1,6*2+1,45*2)*0,3-(0,8*0,3*2)</t>
  </si>
  <si>
    <t xml:space="preserve">1485251413</t>
  </si>
  <si>
    <t xml:space="preserve">25</t>
  </si>
  <si>
    <t xml:space="preserve">824941180</t>
  </si>
  <si>
    <t xml:space="preserve">26</t>
  </si>
  <si>
    <t xml:space="preserve">1857674687</t>
  </si>
  <si>
    <t xml:space="preserve">6,97*1,1 "Přepočtené koeficientem množství</t>
  </si>
  <si>
    <t xml:space="preserve">27</t>
  </si>
  <si>
    <t xml:space="preserve">2098230535</t>
  </si>
  <si>
    <t xml:space="preserve">-1347767842</t>
  </si>
  <si>
    <t xml:space="preserve">(1,75*2+0,9*2)</t>
  </si>
  <si>
    <t xml:space="preserve">(1,45*2+1,9*2)</t>
  </si>
  <si>
    <t xml:space="preserve">(1,6*2+1,45*2)</t>
  </si>
  <si>
    <t xml:space="preserve">1934566217</t>
  </si>
  <si>
    <t xml:space="preserve">-729791898</t>
  </si>
  <si>
    <t xml:space="preserve">881260169</t>
  </si>
  <si>
    <t xml:space="preserve">(1,75*2+0,9*2)*2,55-(0,8*1,97+0,6*1,2)</t>
  </si>
  <si>
    <t xml:space="preserve">(1,9*2+1,45*2)*2,55-(0,8*1,97*2+0,6*1,2)</t>
  </si>
  <si>
    <t xml:space="preserve">(1,6*2+1,45*2)*2,55-(0,8*1,97*2)</t>
  </si>
  <si>
    <t xml:space="preserve">37828560</t>
  </si>
  <si>
    <t xml:space="preserve">38,635*1,1 "Přepočtené koeficientem množství</t>
  </si>
  <si>
    <t xml:space="preserve">613856900</t>
  </si>
  <si>
    <t xml:space="preserve">-1048068485</t>
  </si>
  <si>
    <t xml:space="preserve">208267934</t>
  </si>
  <si>
    <t xml:space="preserve">((1,75*2+0,9*2)*(2,55-1,5))-(0,8*0,47+0,6*1,05)</t>
  </si>
  <si>
    <t xml:space="preserve">((1,9*2+1,45*2)*(2,55-1,5))-(0,8*0,47*2+0,6*1,05)</t>
  </si>
  <si>
    <t xml:space="preserve">((1,6*2+1,45*2)*(2,55-1,5))-(0,8*0,47*2)</t>
  </si>
  <si>
    <t xml:space="preserve">1800402757</t>
  </si>
  <si>
    <t xml:space="preserve">1059700740</t>
  </si>
  <si>
    <t xml:space="preserve">-1777062216</t>
  </si>
  <si>
    <t xml:space="preserve">27 - místnost 122 ča - 27 - místnost 122 čajová ...</t>
  </si>
  <si>
    <t xml:space="preserve">-1022249792</t>
  </si>
  <si>
    <t xml:space="preserve">"podlaha/strop" 6,48</t>
  </si>
  <si>
    <t xml:space="preserve">-944376773</t>
  </si>
  <si>
    <t xml:space="preserve">1152238055</t>
  </si>
  <si>
    <t xml:space="preserve">(3,6*1,5)</t>
  </si>
  <si>
    <t xml:space="preserve">-1648405726</t>
  </si>
  <si>
    <t xml:space="preserve">-465040387</t>
  </si>
  <si>
    <t xml:space="preserve">0,602*9 "Přepočtené koeficientem množství</t>
  </si>
  <si>
    <t xml:space="preserve">390288957</t>
  </si>
  <si>
    <t xml:space="preserve">1552984489</t>
  </si>
  <si>
    <t xml:space="preserve">-897217617</t>
  </si>
  <si>
    <t xml:space="preserve">6,48*1,1 "Přepočtené koeficientem množství</t>
  </si>
  <si>
    <t xml:space="preserve">2018140856</t>
  </si>
  <si>
    <t xml:space="preserve">1753204478</t>
  </si>
  <si>
    <t xml:space="preserve">(3,6*2+1,8*2)</t>
  </si>
  <si>
    <t xml:space="preserve">1687985806</t>
  </si>
  <si>
    <t xml:space="preserve">723941935</t>
  </si>
  <si>
    <t xml:space="preserve">13</t>
  </si>
  <si>
    <t xml:space="preserve">-1857523505</t>
  </si>
  <si>
    <t xml:space="preserve">(3,6*2+1,8*2)*2,55-(0,6*1,2+0,8*1,97)</t>
  </si>
  <si>
    <t xml:space="preserve">"ostění" (0,6*2+1,2*2)*0,25</t>
  </si>
  <si>
    <t xml:space="preserve">14</t>
  </si>
  <si>
    <t xml:space="preserve">1897290903</t>
  </si>
  <si>
    <t xml:space="preserve">26,144*1,1 "Přepočtené koeficientem množství</t>
  </si>
  <si>
    <t xml:space="preserve">1702452395</t>
  </si>
  <si>
    <t xml:space="preserve">-1503830649</t>
  </si>
  <si>
    <t xml:space="preserve">17</t>
  </si>
  <si>
    <t xml:space="preserve">-129638217</t>
  </si>
  <si>
    <t xml:space="preserve">3,6*(2,55-1,5)</t>
  </si>
  <si>
    <t xml:space="preserve">(1,8*2+3,6)*2,55-(0,8*1,97+0,6*1,2)</t>
  </si>
  <si>
    <t xml:space="preserve">18</t>
  </si>
  <si>
    <t xml:space="preserve">989773721</t>
  </si>
  <si>
    <t xml:space="preserve">19</t>
  </si>
  <si>
    <t xml:space="preserve">-711625253</t>
  </si>
  <si>
    <t xml:space="preserve">28 - místnost 211 ko - 28 - místnost 211 koupeln...</t>
  </si>
  <si>
    <t xml:space="preserve">-205338183</t>
  </si>
  <si>
    <t xml:space="preserve">-1718669262</t>
  </si>
  <si>
    <t xml:space="preserve">897063528</t>
  </si>
  <si>
    <t xml:space="preserve">911822865</t>
  </si>
  <si>
    <t xml:space="preserve">-9042902</t>
  </si>
  <si>
    <t xml:space="preserve">302183365</t>
  </si>
  <si>
    <t xml:space="preserve">-92207493</t>
  </si>
  <si>
    <t xml:space="preserve">2065378453</t>
  </si>
  <si>
    <t xml:space="preserve">1658590712</t>
  </si>
  <si>
    <t xml:space="preserve">1372119749</t>
  </si>
  <si>
    <t xml:space="preserve">-379770745</t>
  </si>
  <si>
    <t xml:space="preserve">-1978563915</t>
  </si>
  <si>
    <t xml:space="preserve">105204273</t>
  </si>
  <si>
    <t xml:space="preserve">-233157289</t>
  </si>
  <si>
    <t xml:space="preserve">-218026264</t>
  </si>
  <si>
    <t xml:space="preserve">-2087253819</t>
  </si>
  <si>
    <t xml:space="preserve">-2002918772</t>
  </si>
  <si>
    <t xml:space="preserve">-779741446</t>
  </si>
  <si>
    <t xml:space="preserve">-502146062</t>
  </si>
  <si>
    <t xml:space="preserve">1098006780</t>
  </si>
  <si>
    <t xml:space="preserve">1308511814</t>
  </si>
  <si>
    <t xml:space="preserve">-1958181409</t>
  </si>
  <si>
    <t xml:space="preserve">-1244511012</t>
  </si>
  <si>
    <t xml:space="preserve">-813635099</t>
  </si>
  <si>
    <t xml:space="preserve">-1500966396</t>
  </si>
  <si>
    <t xml:space="preserve">387588206</t>
  </si>
  <si>
    <t xml:space="preserve">29 - místnost 215 WC - 29 - místnost 215 WC ženy...</t>
  </si>
  <si>
    <t xml:space="preserve">1576324449</t>
  </si>
  <si>
    <t xml:space="preserve">-539758911</t>
  </si>
  <si>
    <t xml:space="preserve">438756631</t>
  </si>
  <si>
    <t xml:space="preserve">778334404</t>
  </si>
  <si>
    <t xml:space="preserve">-2036410891</t>
  </si>
  <si>
    <t xml:space="preserve">2,196*9 "Přepočtené koeficientem množství</t>
  </si>
  <si>
    <t xml:space="preserve">-376644241</t>
  </si>
  <si>
    <t xml:space="preserve">-2063268664</t>
  </si>
  <si>
    <t xml:space="preserve">1778960246</t>
  </si>
  <si>
    <t xml:space="preserve">-1810803652</t>
  </si>
  <si>
    <t xml:space="preserve">24</t>
  </si>
  <si>
    <t xml:space="preserve">-1272613749</t>
  </si>
  <si>
    <t xml:space="preserve">93036635</t>
  </si>
  <si>
    <t xml:space="preserve">-740696498</t>
  </si>
  <si>
    <t xml:space="preserve">1068897173</t>
  </si>
  <si>
    <t xml:space="preserve">-862523054</t>
  </si>
  <si>
    <t xml:space="preserve">-1435442008</t>
  </si>
  <si>
    <t xml:space="preserve">-368462898</t>
  </si>
  <si>
    <t xml:space="preserve">-1487761423</t>
  </si>
  <si>
    <t xml:space="preserve">872565208</t>
  </si>
  <si>
    <t xml:space="preserve">-565325986</t>
  </si>
  <si>
    <t xml:space="preserve">-1305843218</t>
  </si>
  <si>
    <t xml:space="preserve">1125188407</t>
  </si>
  <si>
    <t xml:space="preserve">-696232463</t>
  </si>
  <si>
    <t xml:space="preserve">-1170553164</t>
  </si>
  <si>
    <t xml:space="preserve">30 - místnost 220 WC - 30 - místnost 220 WC muži...</t>
  </si>
  <si>
    <t xml:space="preserve">1298931252</t>
  </si>
  <si>
    <t xml:space="preserve">1456228759</t>
  </si>
  <si>
    <t xml:space="preserve">1666269074</t>
  </si>
  <si>
    <t xml:space="preserve">1597015663</t>
  </si>
  <si>
    <t xml:space="preserve">-2005590406</t>
  </si>
  <si>
    <t xml:space="preserve">1,705*9 "Přepočtené koeficientem množství</t>
  </si>
  <si>
    <t xml:space="preserve">149337767</t>
  </si>
  <si>
    <t xml:space="preserve">Izolace proti zemní vlhkosti vodorovná za studena s těsnicí stěrkou</t>
  </si>
  <si>
    <t xml:space="preserve">1058603642</t>
  </si>
  <si>
    <t xml:space="preserve">443574111</t>
  </si>
  <si>
    <t xml:space="preserve">-1906830885</t>
  </si>
  <si>
    <t xml:space="preserve">20</t>
  </si>
  <si>
    <t xml:space="preserve">1720710742</t>
  </si>
  <si>
    <t xml:space="preserve">979454551</t>
  </si>
  <si>
    <t xml:space="preserve">22</t>
  </si>
  <si>
    <t xml:space="preserve">1811135921</t>
  </si>
  <si>
    <t xml:space="preserve">23</t>
  </si>
  <si>
    <t xml:space="preserve">-2116681530</t>
  </si>
  <si>
    <t xml:space="preserve">172534777</t>
  </si>
  <si>
    <t xml:space="preserve">1990188854</t>
  </si>
  <si>
    <t xml:space="preserve">577646801</t>
  </si>
  <si>
    <t xml:space="preserve">426048981</t>
  </si>
  <si>
    <t xml:space="preserve">-259649962</t>
  </si>
  <si>
    <t xml:space="preserve">1248488423</t>
  </si>
  <si>
    <t xml:space="preserve">592542176</t>
  </si>
  <si>
    <t xml:space="preserve">1291142965</t>
  </si>
  <si>
    <t xml:space="preserve">1649589540</t>
  </si>
  <si>
    <t xml:space="preserve">-215840743</t>
  </si>
  <si>
    <t xml:space="preserve">31 - místnost 222 ča - 31 - místnost 222 čajová ...</t>
  </si>
  <si>
    <t xml:space="preserve">-856417635</t>
  </si>
  <si>
    <t xml:space="preserve">1638606002</t>
  </si>
  <si>
    <t xml:space="preserve">1530024897</t>
  </si>
  <si>
    <t xml:space="preserve">1484954036</t>
  </si>
  <si>
    <t xml:space="preserve">605361407</t>
  </si>
  <si>
    <t xml:space="preserve">351761496</t>
  </si>
  <si>
    <t xml:space="preserve">900156572</t>
  </si>
  <si>
    <t xml:space="preserve">-1435395031</t>
  </si>
  <si>
    <t xml:space="preserve">-1474706427</t>
  </si>
  <si>
    <t xml:space="preserve">1577501624</t>
  </si>
  <si>
    <t xml:space="preserve">-824921910</t>
  </si>
  <si>
    <t xml:space="preserve">142024307</t>
  </si>
  <si>
    <t xml:space="preserve">564232754</t>
  </si>
  <si>
    <t xml:space="preserve">-1370068810</t>
  </si>
  <si>
    <t xml:space="preserve">1850664492</t>
  </si>
  <si>
    <t xml:space="preserve">357399804</t>
  </si>
  <si>
    <t xml:space="preserve">946151574</t>
  </si>
  <si>
    <t xml:space="preserve">-1075255151</t>
  </si>
  <si>
    <t xml:space="preserve">196646424</t>
  </si>
  <si>
    <t xml:space="preserve">32 - místnost 311 ko - 32 - místnost 311 koupeln...</t>
  </si>
  <si>
    <t xml:space="preserve">-276779440</t>
  </si>
  <si>
    <t xml:space="preserve">1320085442</t>
  </si>
  <si>
    <t xml:space="preserve">1316880085</t>
  </si>
  <si>
    <t xml:space="preserve">-839937389</t>
  </si>
  <si>
    <t xml:space="preserve">1844124822</t>
  </si>
  <si>
    <t xml:space="preserve">-1181965047</t>
  </si>
  <si>
    <t xml:space="preserve">560944835</t>
  </si>
  <si>
    <t xml:space="preserve">1789990884</t>
  </si>
  <si>
    <t xml:space="preserve">1055707284</t>
  </si>
  <si>
    <t xml:space="preserve">2062870003</t>
  </si>
  <si>
    <t xml:space="preserve">Izolace proti zemní vlhkosti svislá za studena  těsnicí stěrkou </t>
  </si>
  <si>
    <t xml:space="preserve">1248927809</t>
  </si>
  <si>
    <t xml:space="preserve">-1695933902</t>
  </si>
  <si>
    <t xml:space="preserve">596682976</t>
  </si>
  <si>
    <t xml:space="preserve">1452883100</t>
  </si>
  <si>
    <t xml:space="preserve">-61267274</t>
  </si>
  <si>
    <t xml:space="preserve">752117248</t>
  </si>
  <si>
    <t xml:space="preserve">-1880747660</t>
  </si>
  <si>
    <t xml:space="preserve">445903296</t>
  </si>
  <si>
    <t xml:space="preserve">1849198834</t>
  </si>
  <si>
    <t xml:space="preserve">-1677973273</t>
  </si>
  <si>
    <t xml:space="preserve">-1994756723</t>
  </si>
  <si>
    <t xml:space="preserve">2026070106</t>
  </si>
  <si>
    <t xml:space="preserve">878411297</t>
  </si>
  <si>
    <t xml:space="preserve">1896831703</t>
  </si>
  <si>
    <t xml:space="preserve">-1470198456</t>
  </si>
  <si>
    <t xml:space="preserve">-151528744</t>
  </si>
  <si>
    <t xml:space="preserve">33 - místnost 315 WC - 33 - místnost 315 WC úkli...</t>
  </si>
  <si>
    <t xml:space="preserve">475281795</t>
  </si>
  <si>
    <t xml:space="preserve">-1608822696</t>
  </si>
  <si>
    <t xml:space="preserve">-762503789</t>
  </si>
  <si>
    <t xml:space="preserve">-1831850548</t>
  </si>
  <si>
    <t xml:space="preserve">-1670631016</t>
  </si>
  <si>
    <t xml:space="preserve">1932557330</t>
  </si>
  <si>
    <t xml:space="preserve">-224373580</t>
  </si>
  <si>
    <t xml:space="preserve">-1369799493</t>
  </si>
  <si>
    <t xml:space="preserve">-624888891</t>
  </si>
  <si>
    <t xml:space="preserve">1790751864</t>
  </si>
  <si>
    <t xml:space="preserve">-580095312</t>
  </si>
  <si>
    <t xml:space="preserve">88752380</t>
  </si>
  <si>
    <t xml:space="preserve">1379851040</t>
  </si>
  <si>
    <t xml:space="preserve">-661056375</t>
  </si>
  <si>
    <t xml:space="preserve">-979447072</t>
  </si>
  <si>
    <t xml:space="preserve">-1209973262</t>
  </si>
  <si>
    <t xml:space="preserve">-721127607</t>
  </si>
  <si>
    <t xml:space="preserve">-753571731</t>
  </si>
  <si>
    <t xml:space="preserve">-1420450643</t>
  </si>
  <si>
    <t xml:space="preserve">676727011</t>
  </si>
  <si>
    <t xml:space="preserve">39938728</t>
  </si>
  <si>
    <t xml:space="preserve">-1289259752</t>
  </si>
  <si>
    <t xml:space="preserve">-2136714633</t>
  </si>
  <si>
    <t xml:space="preserve">34 - místnost 320 WC - 34 - místnost 320 WC pers...</t>
  </si>
  <si>
    <t xml:space="preserve">-803389953</t>
  </si>
  <si>
    <t xml:space="preserve">1445581697</t>
  </si>
  <si>
    <t xml:space="preserve">-1529968954</t>
  </si>
  <si>
    <t xml:space="preserve">2139500633</t>
  </si>
  <si>
    <t xml:space="preserve">-1310663554</t>
  </si>
  <si>
    <t xml:space="preserve">158774768</t>
  </si>
  <si>
    <t xml:space="preserve">-1843757848</t>
  </si>
  <si>
    <t xml:space="preserve">-1254183196</t>
  </si>
  <si>
    <t xml:space="preserve">155944029</t>
  </si>
  <si>
    <t xml:space="preserve">969018081</t>
  </si>
  <si>
    <t xml:space="preserve">1743423226</t>
  </si>
  <si>
    <t xml:space="preserve">11042405</t>
  </si>
  <si>
    <t xml:space="preserve">921962292</t>
  </si>
  <si>
    <t xml:space="preserve">586713361</t>
  </si>
  <si>
    <t xml:space="preserve">1794738304</t>
  </si>
  <si>
    <t xml:space="preserve">-1626584099</t>
  </si>
  <si>
    <t xml:space="preserve">-1725606616</t>
  </si>
  <si>
    <t xml:space="preserve">608190708</t>
  </si>
  <si>
    <t xml:space="preserve">-1100626372</t>
  </si>
  <si>
    <t xml:space="preserve">-1165322739</t>
  </si>
  <si>
    <t xml:space="preserve">-434313376</t>
  </si>
  <si>
    <t xml:space="preserve">124395394</t>
  </si>
  <si>
    <t xml:space="preserve">871199291</t>
  </si>
  <si>
    <t xml:space="preserve">35 - místnost 322 ča - 35 - místnost 322 čajová ...</t>
  </si>
  <si>
    <t xml:space="preserve">-1393673416</t>
  </si>
  <si>
    <t xml:space="preserve">1354708170</t>
  </si>
  <si>
    <t xml:space="preserve">1883665099</t>
  </si>
  <si>
    <t xml:space="preserve">-1477902630</t>
  </si>
  <si>
    <t xml:space="preserve">-1797481706</t>
  </si>
  <si>
    <t xml:space="preserve">-73488453</t>
  </si>
  <si>
    <t xml:space="preserve">1512961673</t>
  </si>
  <si>
    <t xml:space="preserve">-1120046187</t>
  </si>
  <si>
    <t xml:space="preserve">1596553920</t>
  </si>
  <si>
    <t xml:space="preserve">474669665</t>
  </si>
  <si>
    <t xml:space="preserve">1977854775</t>
  </si>
  <si>
    <t xml:space="preserve">822733685</t>
  </si>
  <si>
    <t xml:space="preserve">786053916</t>
  </si>
  <si>
    <t xml:space="preserve">2132411029</t>
  </si>
  <si>
    <t xml:space="preserve">1913381971</t>
  </si>
  <si>
    <t xml:space="preserve">-1383201036</t>
  </si>
  <si>
    <t xml:space="preserve">1730107906</t>
  </si>
  <si>
    <t xml:space="preserve">799626109</t>
  </si>
  <si>
    <t xml:space="preserve">2040068314</t>
  </si>
  <si>
    <t xml:space="preserve">36 - chodba v 2.NP - - 36 - chodba v 2.NP - L2 l...</t>
  </si>
  <si>
    <t xml:space="preserve">    776 -  Podlahy povlakové</t>
  </si>
  <si>
    <t xml:space="preserve">1899245987</t>
  </si>
  <si>
    <t xml:space="preserve">553087614</t>
  </si>
  <si>
    <t xml:space="preserve">1940799673</t>
  </si>
  <si>
    <t xml:space="preserve">0,213*9 "Přepočtené koeficientem množství</t>
  </si>
  <si>
    <t xml:space="preserve">1203008695</t>
  </si>
  <si>
    <t xml:space="preserve">771471113</t>
  </si>
  <si>
    <t xml:space="preserve">Montáž soklíků z dlaždic keramických rovných do malty v do 120 mm</t>
  </si>
  <si>
    <t xml:space="preserve">1996145429</t>
  </si>
  <si>
    <t xml:space="preserve">59761325R</t>
  </si>
  <si>
    <t xml:space="preserve">sokl se zaoblenou hranou (dle výběru investora)</t>
  </si>
  <si>
    <t xml:space="preserve">116453668</t>
  </si>
  <si>
    <t xml:space="preserve">((17+4,8+3+4,8+1,2+17+2+2,5+2+2,5+1,8+1,4+5+1,4)-(0,9*9+0,8*5+1,08*3+1,8+1,8+2,5))/0,3</t>
  </si>
  <si>
    <t xml:space="preserve">1555384651</t>
  </si>
  <si>
    <t xml:space="preserve">-810075536</t>
  </si>
  <si>
    <t xml:space="preserve">66,56*1,1 "Přepočtené koeficientem množství</t>
  </si>
  <si>
    <t xml:space="preserve">236453102</t>
  </si>
  <si>
    <t xml:space="preserve">-1968397455</t>
  </si>
  <si>
    <t xml:space="preserve">1895832396</t>
  </si>
  <si>
    <t xml:space="preserve">776201812</t>
  </si>
  <si>
    <t xml:space="preserve">Demontáž lepených povlakových podlah s podložkou ručně</t>
  </si>
  <si>
    <t xml:space="preserve">-289333692</t>
  </si>
  <si>
    <t xml:space="preserve">776410811</t>
  </si>
  <si>
    <t xml:space="preserve">Odstranění soklíků a lišt pryžových nebo plastových</t>
  </si>
  <si>
    <t xml:space="preserve">-1244953110</t>
  </si>
  <si>
    <t xml:space="preserve">37 - rampa - L2 lůžk - 37 - rampa - L2 lůžkový p...</t>
  </si>
  <si>
    <t xml:space="preserve">-292613618</t>
  </si>
  <si>
    <t xml:space="preserve">-1969252725</t>
  </si>
  <si>
    <t xml:space="preserve">1890105992</t>
  </si>
  <si>
    <t xml:space="preserve">0,037*9 "Přepočtené koeficientem množství</t>
  </si>
  <si>
    <t xml:space="preserve">1180104488</t>
  </si>
  <si>
    <t xml:space="preserve">-2082039776</t>
  </si>
  <si>
    <t xml:space="preserve">-161608552</t>
  </si>
  <si>
    <t xml:space="preserve">(6,2*2)/0,3</t>
  </si>
  <si>
    <t xml:space="preserve">-1015783424</t>
  </si>
  <si>
    <t xml:space="preserve">744909516</t>
  </si>
  <si>
    <t xml:space="preserve">11,16*1,1 "Přepočtené koeficientem množství</t>
  </si>
  <si>
    <t xml:space="preserve">-89307577</t>
  </si>
  <si>
    <t xml:space="preserve">2122601445</t>
  </si>
  <si>
    <t xml:space="preserve">-1055764036</t>
  </si>
  <si>
    <t xml:space="preserve">-737391954</t>
  </si>
  <si>
    <t xml:space="preserve">-1394452853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</si>
</sst>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/MM/YYYY"/>
    <numFmt numFmtId="169" formatCode="#,##0.00000"/>
    <numFmt numFmtId="170" formatCode="#,##0.000"/>
  </numFmts>
  <fonts count="40">
    <font>
      <sz val="8"/>
      <name val="Trebuchet MS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AE682"/>
      <name val="Trebuchet MS"/>
      <family val="2"/>
      <charset val="1"/>
    </font>
    <font>
      <sz val="10"/>
      <name val="Trebuchet MS"/>
      <family val="2"/>
      <charset val="1"/>
    </font>
    <font>
      <sz val="10"/>
      <color rgb="FF960000"/>
      <name val="Trebuchet MS"/>
      <family val="2"/>
      <charset val="1"/>
    </font>
    <font>
      <u val="single"/>
      <sz val="10"/>
      <color rgb="FF0000FF"/>
      <name val="Trebuchet MS"/>
      <family val="2"/>
      <charset val="1"/>
    </font>
    <font>
      <u val="single"/>
      <sz val="11"/>
      <color rgb="FF0000FF"/>
      <name val="Calibri"/>
      <family val="2"/>
      <charset val="1"/>
    </font>
    <font>
      <sz val="8"/>
      <color rgb="FF3366FF"/>
      <name val="Trebuchet MS"/>
      <family val="2"/>
      <charset val="1"/>
    </font>
    <font>
      <b val="true"/>
      <sz val="16"/>
      <name val="Trebuchet MS"/>
      <family val="2"/>
      <charset val="1"/>
    </font>
    <font>
      <b val="true"/>
      <sz val="12"/>
      <color rgb="FF969696"/>
      <name val="Trebuchet MS"/>
      <family val="2"/>
      <charset val="1"/>
    </font>
    <font>
      <sz val="9"/>
      <color rgb="FF969696"/>
      <name val="Trebuchet MS"/>
      <family val="2"/>
      <charset val="1"/>
    </font>
    <font>
      <sz val="9"/>
      <name val="Trebuchet MS"/>
      <family val="2"/>
      <charset val="1"/>
    </font>
    <font>
      <b val="true"/>
      <sz val="8"/>
      <color rgb="FF969696"/>
      <name val="Trebuchet MS"/>
      <family val="2"/>
      <charset val="1"/>
    </font>
    <font>
      <b val="true"/>
      <sz val="12"/>
      <name val="Trebuchet MS"/>
      <family val="2"/>
      <charset val="1"/>
    </font>
    <font>
      <sz val="10"/>
      <color rgb="FF464646"/>
      <name val="Trebuchet MS"/>
      <family val="2"/>
      <charset val="1"/>
    </font>
    <font>
      <b val="true"/>
      <sz val="10"/>
      <name val="Trebuchet MS"/>
      <family val="2"/>
      <charset val="1"/>
    </font>
    <font>
      <sz val="8"/>
      <color rgb="FF969696"/>
      <name val="Trebuchet MS"/>
      <family val="2"/>
      <charset val="1"/>
    </font>
    <font>
      <b val="true"/>
      <sz val="10"/>
      <color rgb="FF464646"/>
      <name val="Trebuchet MS"/>
      <family val="2"/>
      <charset val="1"/>
    </font>
    <font>
      <sz val="10"/>
      <color rgb="FF969696"/>
      <name val="Trebuchet MS"/>
      <family val="2"/>
      <charset val="1"/>
    </font>
    <font>
      <b val="true"/>
      <sz val="9"/>
      <name val="Trebuchet MS"/>
      <family val="2"/>
      <charset val="1"/>
    </font>
    <font>
      <sz val="12"/>
      <color rgb="FF969696"/>
      <name val="Trebuchet MS"/>
      <family val="2"/>
      <charset val="1"/>
    </font>
    <font>
      <b val="true"/>
      <sz val="12"/>
      <color rgb="FF960000"/>
      <name val="Trebuchet MS"/>
      <family val="2"/>
      <charset val="1"/>
    </font>
    <font>
      <sz val="12"/>
      <name val="Trebuchet MS"/>
      <family val="2"/>
      <charset val="1"/>
    </font>
    <font>
      <sz val="18"/>
      <color rgb="FF0000FF"/>
      <name val="Wingdings 2"/>
      <family val="0"/>
      <charset val="1"/>
    </font>
    <font>
      <sz val="11"/>
      <name val="Trebuchet MS"/>
      <family val="2"/>
      <charset val="1"/>
    </font>
    <font>
      <b val="true"/>
      <sz val="11"/>
      <color rgb="FF003366"/>
      <name val="Trebuchet MS"/>
      <family val="2"/>
      <charset val="1"/>
    </font>
    <font>
      <sz val="11"/>
      <color rgb="FF003366"/>
      <name val="Trebuchet MS"/>
      <family val="2"/>
      <charset val="1"/>
    </font>
    <font>
      <sz val="11"/>
      <color rgb="FF969696"/>
      <name val="Trebuchet MS"/>
      <family val="2"/>
      <charset val="1"/>
    </font>
    <font>
      <sz val="10"/>
      <color rgb="FF003366"/>
      <name val="Trebuchet MS"/>
      <family val="2"/>
      <charset val="1"/>
    </font>
    <font>
      <b val="true"/>
      <sz val="12"/>
      <color rgb="FF800000"/>
      <name val="Trebuchet MS"/>
      <family val="2"/>
      <charset val="1"/>
    </font>
    <font>
      <sz val="12"/>
      <color rgb="FF003366"/>
      <name val="Trebuchet MS"/>
      <family val="2"/>
      <charset val="1"/>
    </font>
    <font>
      <sz val="8"/>
      <color rgb="FF960000"/>
      <name val="Trebuchet MS"/>
      <family val="2"/>
      <charset val="1"/>
    </font>
    <font>
      <b val="true"/>
      <sz val="8"/>
      <name val="Trebuchet MS"/>
      <family val="2"/>
      <charset val="1"/>
    </font>
    <font>
      <sz val="8"/>
      <color rgb="FF003366"/>
      <name val="Trebuchet MS"/>
      <family val="2"/>
      <charset val="1"/>
    </font>
    <font>
      <sz val="8"/>
      <color rgb="FF505050"/>
      <name val="Trebuchet MS"/>
      <family val="2"/>
      <charset val="1"/>
    </font>
    <font>
      <sz val="8"/>
      <color rgb="FFFF0000"/>
      <name val="Trebuchet MS"/>
      <family val="2"/>
      <charset val="1"/>
    </font>
    <font>
      <i val="true"/>
      <sz val="8"/>
      <color rgb="FF0000FF"/>
      <name val="Trebuchet MS"/>
      <family val="2"/>
      <charset val="1"/>
    </font>
    <font>
      <sz val="8"/>
      <color rgb="FF800080"/>
      <name val="Trebuchet MS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8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5" fontId="13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7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5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5" fillId="5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5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1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2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6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6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2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29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9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30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4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4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7" fontId="20" fillId="4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4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0" fillId="4" borderId="16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4" borderId="17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6" fontId="2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6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3" fillId="6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3" fillId="4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5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6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6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6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3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0" borderId="1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0" fillId="0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0" fillId="0" borderId="1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6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3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5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0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0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0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4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0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4" borderId="25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32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0" fillId="4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0" fillId="0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8" fillId="0" borderId="2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4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21.png"/>
</Relationships>
</file>

<file path=xl/drawings/_rels/drawing10.xml.rels><?xml version="1.0" encoding="UTF-8"?>
<Relationships xmlns="http://schemas.openxmlformats.org/package/2006/relationships"><Relationship Id="rId1" Type="http://schemas.openxmlformats.org/officeDocument/2006/relationships/image" Target="../media/image130.png"/>
</Relationships>
</file>

<file path=xl/drawings/_rels/drawing11.xml.rels><?xml version="1.0" encoding="UTF-8"?>
<Relationships xmlns="http://schemas.openxmlformats.org/package/2006/relationships"><Relationship Id="rId1" Type="http://schemas.openxmlformats.org/officeDocument/2006/relationships/image" Target="../media/image131.png"/>
</Relationships>
</file>

<file path=xl/drawings/_rels/drawing12.xml.rels><?xml version="1.0" encoding="UTF-8"?>
<Relationships xmlns="http://schemas.openxmlformats.org/package/2006/relationships"><Relationship Id="rId1" Type="http://schemas.openxmlformats.org/officeDocument/2006/relationships/image" Target="../media/image132.png"/>
</Relationships>
</file>

<file path=xl/drawings/_rels/drawing13.xml.rels><?xml version="1.0" encoding="UTF-8"?>
<Relationships xmlns="http://schemas.openxmlformats.org/package/2006/relationships"><Relationship Id="rId1" Type="http://schemas.openxmlformats.org/officeDocument/2006/relationships/image" Target="../media/image133.png"/>
</Relationships>
</file>

<file path=xl/drawings/_rels/drawing14.xml.rels><?xml version="1.0" encoding="UTF-8"?>
<Relationships xmlns="http://schemas.openxmlformats.org/package/2006/relationships"><Relationship Id="rId1" Type="http://schemas.openxmlformats.org/officeDocument/2006/relationships/image" Target="../media/image134.png"/>
</Relationships>
</file>

<file path=xl/drawings/_rels/drawing15.xml.rels><?xml version="1.0" encoding="UTF-8"?>
<Relationships xmlns="http://schemas.openxmlformats.org/package/2006/relationships"><Relationship Id="rId1" Type="http://schemas.openxmlformats.org/officeDocument/2006/relationships/image" Target="../media/image13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2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23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24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25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126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image" Target="../media/image127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image" Target="../media/image128.png"/>
</Relationships>
</file>

<file path=xl/drawings/_rels/drawing9.xml.rels><?xml version="1.0" encoding="UTF-8"?>
<Relationships xmlns="http://schemas.openxmlformats.org/package/2006/relationships"><Relationship Id="rId1" Type="http://schemas.openxmlformats.org/officeDocument/2006/relationships/image" Target="../media/image129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270720</xdr:colOff>
      <xdr:row>0</xdr:row>
      <xdr:rowOff>270720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70720" cy="2707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9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0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1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2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3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4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1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4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6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7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276480</xdr:colOff>
      <xdr:row>0</xdr:row>
      <xdr:rowOff>276480</xdr:rowOff>
    </xdr:to>
    <xdr:pic>
      <xdr:nvPicPr>
        <xdr:cNvPr id="8" name="Picture 1" descr=""/>
        <xdr:cNvPicPr/>
      </xdr:nvPicPr>
      <xdr:blipFill>
        <a:blip r:embed="rId1"/>
        <a:stretch/>
      </xdr:blipFill>
      <xdr:spPr>
        <a:xfrm>
          <a:off x="0" y="0"/>
          <a:ext cx="276480" cy="276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11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12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13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drawing" Target="../drawings/drawing14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drawing" Target="../drawings/drawing15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K110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50" activePane="bottomLeft" state="frozen"/>
      <selection pane="topLeft" activeCell="A1" activeCellId="0" sqref="A1"/>
      <selection pane="bottomLeft" activeCell="E14" activeCellId="0" sqref="E14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33" min="4" style="0" width="2.68243243243243"/>
    <col collapsed="false" hidden="false" max="34" min="34" style="0" width="3.57432432432432"/>
    <col collapsed="false" hidden="false" max="37" min="35" style="0" width="2.68243243243243"/>
    <col collapsed="false" hidden="false" max="38" min="38" style="0" width="9.2972972972973"/>
    <col collapsed="false" hidden="false" max="39" min="39" style="0" width="3.57432432432432"/>
    <col collapsed="false" hidden="false" max="40" min="40" style="0" width="14.8378378378378"/>
    <col collapsed="false" hidden="false" max="41" min="41" style="0" width="8.40540540540541"/>
    <col collapsed="false" hidden="false" max="42" min="42" style="0" width="4.64864864864865"/>
    <col collapsed="false" hidden="false" max="43" min="43" style="0" width="1.79054054054054"/>
    <col collapsed="false" hidden="false" max="44" min="44" style="0" width="15.1959459459459"/>
    <col collapsed="false" hidden="true" max="56" min="45" style="0" width="0"/>
    <col collapsed="false" hidden="false" max="57" min="57" style="0" width="74.5472972972973"/>
    <col collapsed="false" hidden="false" max="70" min="58" style="0" width="9.83108108108108"/>
    <col collapsed="false" hidden="true" max="89" min="71" style="0" width="0"/>
    <col collapsed="false" hidden="false" max="1025" min="90" style="0" width="9.83108108108108"/>
  </cols>
  <sheetData>
    <row r="1" customFormat="false" ht="21.4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6" t="s">
        <v>4</v>
      </c>
      <c r="BB1" s="6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T1" s="7" t="s">
        <v>5</v>
      </c>
      <c r="BU1" s="7" t="s">
        <v>5</v>
      </c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R2" s="9" t="s">
        <v>7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customFormat="false" ht="36.95" hidden="false" customHeight="true" outlineLevel="0" collapsed="false">
      <c r="B4" s="14"/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6"/>
      <c r="AS4" s="17" t="s">
        <v>12</v>
      </c>
      <c r="BE4" s="18" t="s">
        <v>13</v>
      </c>
      <c r="BS4" s="10" t="s">
        <v>14</v>
      </c>
    </row>
    <row r="5" customFormat="false" ht="14.45" hidden="false" customHeight="true" outlineLevel="0" collapsed="false">
      <c r="B5" s="14"/>
      <c r="C5" s="19"/>
      <c r="D5" s="20" t="s">
        <v>15</v>
      </c>
      <c r="E5" s="19"/>
      <c r="F5" s="19"/>
      <c r="G5" s="19"/>
      <c r="H5" s="19"/>
      <c r="I5" s="19"/>
      <c r="J5" s="19"/>
      <c r="K5" s="21" t="s">
        <v>16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19"/>
      <c r="AQ5" s="16"/>
      <c r="BE5" s="22" t="s">
        <v>17</v>
      </c>
      <c r="BS5" s="10" t="s">
        <v>8</v>
      </c>
    </row>
    <row r="6" customFormat="false" ht="36.95" hidden="false" customHeight="true" outlineLevel="0" collapsed="false">
      <c r="B6" s="14"/>
      <c r="C6" s="19"/>
      <c r="D6" s="23" t="s">
        <v>18</v>
      </c>
      <c r="E6" s="19"/>
      <c r="F6" s="19"/>
      <c r="G6" s="19"/>
      <c r="H6" s="19"/>
      <c r="I6" s="19"/>
      <c r="J6" s="19"/>
      <c r="K6" s="24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19"/>
      <c r="AQ6" s="16"/>
      <c r="BE6" s="22"/>
      <c r="BS6" s="10" t="s">
        <v>8</v>
      </c>
    </row>
    <row r="7" customFormat="false" ht="14.45" hidden="false" customHeight="true" outlineLevel="0" collapsed="false">
      <c r="B7" s="14"/>
      <c r="C7" s="19"/>
      <c r="D7" s="25" t="s">
        <v>20</v>
      </c>
      <c r="E7" s="19"/>
      <c r="F7" s="19"/>
      <c r="G7" s="19"/>
      <c r="H7" s="19"/>
      <c r="I7" s="19"/>
      <c r="J7" s="19"/>
      <c r="K7" s="21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5" t="s">
        <v>21</v>
      </c>
      <c r="AL7" s="19"/>
      <c r="AM7" s="19"/>
      <c r="AN7" s="21"/>
      <c r="AO7" s="19"/>
      <c r="AP7" s="19"/>
      <c r="AQ7" s="16"/>
      <c r="BE7" s="22"/>
      <c r="BS7" s="10" t="s">
        <v>8</v>
      </c>
    </row>
    <row r="8" customFormat="false" ht="14.45" hidden="false" customHeight="true" outlineLevel="0" collapsed="false">
      <c r="B8" s="14"/>
      <c r="C8" s="19"/>
      <c r="D8" s="25" t="s">
        <v>22</v>
      </c>
      <c r="E8" s="19"/>
      <c r="F8" s="19"/>
      <c r="G8" s="19"/>
      <c r="H8" s="19"/>
      <c r="I8" s="19"/>
      <c r="J8" s="19"/>
      <c r="K8" s="21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5" t="s">
        <v>24</v>
      </c>
      <c r="AL8" s="19"/>
      <c r="AM8" s="19"/>
      <c r="AN8" s="26" t="s">
        <v>25</v>
      </c>
      <c r="AO8" s="19"/>
      <c r="AP8" s="19"/>
      <c r="AQ8" s="16"/>
      <c r="BE8" s="22"/>
      <c r="BS8" s="10" t="s">
        <v>8</v>
      </c>
    </row>
    <row r="9" customFormat="false" ht="14.45" hidden="false" customHeight="true" outlineLevel="0" collapsed="false">
      <c r="B9" s="14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6"/>
      <c r="BE9" s="22"/>
      <c r="BS9" s="10" t="s">
        <v>8</v>
      </c>
    </row>
    <row r="10" customFormat="false" ht="14.45" hidden="false" customHeight="true" outlineLevel="0" collapsed="false">
      <c r="B10" s="14"/>
      <c r="C10" s="19"/>
      <c r="D10" s="25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5" t="s">
        <v>27</v>
      </c>
      <c r="AL10" s="19"/>
      <c r="AM10" s="19"/>
      <c r="AN10" s="21"/>
      <c r="AO10" s="19"/>
      <c r="AP10" s="19"/>
      <c r="AQ10" s="16"/>
      <c r="BE10" s="22"/>
      <c r="BS10" s="10" t="s">
        <v>8</v>
      </c>
    </row>
    <row r="11" customFormat="false" ht="18.4" hidden="false" customHeight="true" outlineLevel="0" collapsed="false">
      <c r="B11" s="14"/>
      <c r="C11" s="19"/>
      <c r="D11" s="19"/>
      <c r="E11" s="21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5" t="s">
        <v>28</v>
      </c>
      <c r="AL11" s="19"/>
      <c r="AM11" s="19"/>
      <c r="AN11" s="21"/>
      <c r="AO11" s="19"/>
      <c r="AP11" s="19"/>
      <c r="AQ11" s="16"/>
      <c r="BE11" s="22"/>
      <c r="BS11" s="10" t="s">
        <v>8</v>
      </c>
    </row>
    <row r="12" customFormat="false" ht="6.95" hidden="false" customHeight="true" outlineLevel="0" collapsed="false">
      <c r="B12" s="14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6"/>
      <c r="BE12" s="22"/>
      <c r="BS12" s="10" t="s">
        <v>8</v>
      </c>
    </row>
    <row r="13" customFormat="false" ht="14.45" hidden="false" customHeight="true" outlineLevel="0" collapsed="false">
      <c r="B13" s="14"/>
      <c r="C13" s="19"/>
      <c r="D13" s="25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5" t="s">
        <v>27</v>
      </c>
      <c r="AL13" s="19"/>
      <c r="AM13" s="19"/>
      <c r="AN13" s="27"/>
      <c r="AO13" s="19"/>
      <c r="AP13" s="19"/>
      <c r="AQ13" s="16"/>
      <c r="BE13" s="22"/>
      <c r="BS13" s="10" t="s">
        <v>8</v>
      </c>
    </row>
    <row r="14" customFormat="false" ht="15" hidden="false" customHeight="false" outlineLevel="0" collapsed="false">
      <c r="B14" s="14"/>
      <c r="C14" s="19"/>
      <c r="D14" s="19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5" t="s">
        <v>28</v>
      </c>
      <c r="AL14" s="19"/>
      <c r="AM14" s="19"/>
      <c r="AN14" s="27"/>
      <c r="AO14" s="19"/>
      <c r="AP14" s="19"/>
      <c r="AQ14" s="16"/>
      <c r="BE14" s="22"/>
      <c r="BS14" s="10" t="s">
        <v>8</v>
      </c>
    </row>
    <row r="15" customFormat="false" ht="6.95" hidden="false" customHeight="true" outlineLevel="0" collapsed="false">
      <c r="B15" s="14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6"/>
      <c r="BE15" s="22"/>
      <c r="BS15" s="10" t="s">
        <v>5</v>
      </c>
    </row>
    <row r="16" customFormat="false" ht="14.45" hidden="false" customHeight="true" outlineLevel="0" collapsed="false">
      <c r="B16" s="14"/>
      <c r="C16" s="19"/>
      <c r="D16" s="25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5" t="s">
        <v>27</v>
      </c>
      <c r="AL16" s="19"/>
      <c r="AM16" s="19"/>
      <c r="AN16" s="21"/>
      <c r="AO16" s="19"/>
      <c r="AP16" s="19"/>
      <c r="AQ16" s="16"/>
      <c r="BE16" s="22"/>
      <c r="BS16" s="10" t="s">
        <v>5</v>
      </c>
    </row>
    <row r="17" customFormat="false" ht="18.4" hidden="false" customHeight="true" outlineLevel="0" collapsed="false">
      <c r="B17" s="14"/>
      <c r="C17" s="19"/>
      <c r="D17" s="19"/>
      <c r="E17" s="21" t="s">
        <v>23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5" t="s">
        <v>28</v>
      </c>
      <c r="AL17" s="19"/>
      <c r="AM17" s="19"/>
      <c r="AN17" s="21"/>
      <c r="AO17" s="19"/>
      <c r="AP17" s="19"/>
      <c r="AQ17" s="16"/>
      <c r="BE17" s="22"/>
      <c r="BS17" s="10" t="s">
        <v>31</v>
      </c>
    </row>
    <row r="18" customFormat="false" ht="6.95" hidden="false" customHeight="true" outlineLevel="0" collapsed="false">
      <c r="B18" s="14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6"/>
      <c r="BE18" s="22"/>
      <c r="BS18" s="10" t="s">
        <v>8</v>
      </c>
    </row>
    <row r="19" customFormat="false" ht="14.45" hidden="false" customHeight="true" outlineLevel="0" collapsed="false">
      <c r="B19" s="14"/>
      <c r="C19" s="19"/>
      <c r="D19" s="25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5" t="s">
        <v>27</v>
      </c>
      <c r="AL19" s="19"/>
      <c r="AM19" s="19"/>
      <c r="AN19" s="21"/>
      <c r="AO19" s="19"/>
      <c r="AP19" s="19"/>
      <c r="AQ19" s="16"/>
      <c r="BE19" s="22"/>
      <c r="BS19" s="10" t="s">
        <v>8</v>
      </c>
    </row>
    <row r="20" customFormat="false" ht="18.4" hidden="false" customHeight="true" outlineLevel="0" collapsed="false">
      <c r="B20" s="14"/>
      <c r="C20" s="19"/>
      <c r="D20" s="19"/>
      <c r="E20" s="21" t="s">
        <v>23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5" t="s">
        <v>28</v>
      </c>
      <c r="AL20" s="19"/>
      <c r="AM20" s="19"/>
      <c r="AN20" s="21"/>
      <c r="AO20" s="19"/>
      <c r="AP20" s="19"/>
      <c r="AQ20" s="16"/>
      <c r="BE20" s="22"/>
    </row>
    <row r="21" customFormat="false" ht="6.95" hidden="false" customHeight="true" outlineLevel="0" collapsed="false">
      <c r="B21" s="14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6"/>
      <c r="BE21" s="22"/>
    </row>
    <row r="22" customFormat="false" ht="15" hidden="false" customHeight="false" outlineLevel="0" collapsed="false">
      <c r="B22" s="14"/>
      <c r="C22" s="19"/>
      <c r="D22" s="25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6"/>
      <c r="BE22" s="22"/>
    </row>
    <row r="23" customFormat="false" ht="16.5" hidden="false" customHeight="true" outlineLevel="0" collapsed="false">
      <c r="B23" s="14"/>
      <c r="C23" s="19"/>
      <c r="D23" s="19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19"/>
      <c r="AP23" s="19"/>
      <c r="AQ23" s="16"/>
      <c r="BE23" s="22"/>
    </row>
    <row r="24" customFormat="false" ht="6.95" hidden="false" customHeight="true" outlineLevel="0" collapsed="false">
      <c r="B24" s="14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6"/>
      <c r="BE24" s="22"/>
    </row>
    <row r="25" customFormat="false" ht="6.95" hidden="false" customHeight="true" outlineLevel="0" collapsed="false">
      <c r="B25" s="14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6"/>
      <c r="BE25" s="22"/>
    </row>
    <row r="26" customFormat="false" ht="14.45" hidden="false" customHeight="true" outlineLevel="0" collapsed="false">
      <c r="B26" s="14"/>
      <c r="C26" s="19"/>
      <c r="D26" s="30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1" t="n">
        <f aca="false">ROUND(AG87,2)</f>
        <v>0</v>
      </c>
      <c r="AL26" s="31"/>
      <c r="AM26" s="31"/>
      <c r="AN26" s="31"/>
      <c r="AO26" s="31"/>
      <c r="AP26" s="19"/>
      <c r="AQ26" s="16"/>
      <c r="BE26" s="22"/>
    </row>
    <row r="27" customFormat="false" ht="14.45" hidden="false" customHeight="true" outlineLevel="0" collapsed="false">
      <c r="B27" s="14"/>
      <c r="C27" s="19"/>
      <c r="D27" s="30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1" t="n">
        <f aca="false">ROUND(AG103,2)</f>
        <v>0</v>
      </c>
      <c r="AL27" s="31"/>
      <c r="AM27" s="31"/>
      <c r="AN27" s="31"/>
      <c r="AO27" s="31"/>
      <c r="AP27" s="19"/>
      <c r="AQ27" s="16"/>
      <c r="BE27" s="22"/>
    </row>
    <row r="28" s="32" customFormat="true" ht="6.95" hidden="false" customHeight="true" outlineLevel="0" collapsed="false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  <c r="BE28" s="22"/>
    </row>
    <row r="29" customFormat="false" ht="25.9" hidden="false" customHeight="true" outlineLevel="0" collapsed="false">
      <c r="A29" s="32"/>
      <c r="B29" s="33"/>
      <c r="C29" s="34"/>
      <c r="D29" s="36" t="s">
        <v>36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 t="n">
        <f aca="false">ROUND(AK26+AK27,2)</f>
        <v>0</v>
      </c>
      <c r="AL29" s="38"/>
      <c r="AM29" s="38"/>
      <c r="AN29" s="38"/>
      <c r="AO29" s="38"/>
      <c r="AP29" s="34"/>
      <c r="AQ29" s="35"/>
      <c r="BE29" s="22"/>
    </row>
    <row r="30" customFormat="false" ht="6.95" hidden="false" customHeight="true" outlineLevel="0" collapsed="false">
      <c r="A30" s="32"/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  <c r="BE30" s="22"/>
    </row>
    <row r="31" s="39" customFormat="true" ht="14.45" hidden="false" customHeight="true" outlineLevel="0" collapsed="false">
      <c r="B31" s="40"/>
      <c r="C31" s="41"/>
      <c r="D31" s="42" t="s">
        <v>37</v>
      </c>
      <c r="E31" s="41"/>
      <c r="F31" s="42" t="s">
        <v>38</v>
      </c>
      <c r="G31" s="41"/>
      <c r="H31" s="41"/>
      <c r="I31" s="41"/>
      <c r="J31" s="41"/>
      <c r="K31" s="41"/>
      <c r="L31" s="43" t="n">
        <v>0.21</v>
      </c>
      <c r="M31" s="43"/>
      <c r="N31" s="43"/>
      <c r="O31" s="43"/>
      <c r="P31" s="41"/>
      <c r="Q31" s="41"/>
      <c r="R31" s="41"/>
      <c r="S31" s="41"/>
      <c r="T31" s="44" t="s">
        <v>39</v>
      </c>
      <c r="U31" s="41"/>
      <c r="V31" s="41"/>
      <c r="W31" s="45" t="n">
        <f aca="false">ROUND(AZ87+SUM(CD104:CD108),2)</f>
        <v>0</v>
      </c>
      <c r="X31" s="45"/>
      <c r="Y31" s="45"/>
      <c r="Z31" s="45"/>
      <c r="AA31" s="45"/>
      <c r="AB31" s="45"/>
      <c r="AC31" s="45"/>
      <c r="AD31" s="45"/>
      <c r="AE31" s="45"/>
      <c r="AF31" s="41"/>
      <c r="AG31" s="41"/>
      <c r="AH31" s="41"/>
      <c r="AI31" s="41"/>
      <c r="AJ31" s="41"/>
      <c r="AK31" s="45" t="n">
        <f aca="false">ROUND(AV87+SUM(BY104:BY108),2)</f>
        <v>0</v>
      </c>
      <c r="AL31" s="45"/>
      <c r="AM31" s="45"/>
      <c r="AN31" s="45"/>
      <c r="AO31" s="45"/>
      <c r="AP31" s="41"/>
      <c r="AQ31" s="46"/>
      <c r="BE31" s="22"/>
    </row>
    <row r="32" customFormat="false" ht="14.45" hidden="false" customHeight="true" outlineLevel="0" collapsed="false">
      <c r="A32" s="39"/>
      <c r="B32" s="40"/>
      <c r="C32" s="41"/>
      <c r="D32" s="41"/>
      <c r="E32" s="41"/>
      <c r="F32" s="42" t="s">
        <v>40</v>
      </c>
      <c r="G32" s="41"/>
      <c r="H32" s="41"/>
      <c r="I32" s="41"/>
      <c r="J32" s="41"/>
      <c r="K32" s="41"/>
      <c r="L32" s="43" t="n">
        <v>0.15</v>
      </c>
      <c r="M32" s="43"/>
      <c r="N32" s="43"/>
      <c r="O32" s="43"/>
      <c r="P32" s="41"/>
      <c r="Q32" s="41"/>
      <c r="R32" s="41"/>
      <c r="S32" s="41"/>
      <c r="T32" s="44" t="s">
        <v>39</v>
      </c>
      <c r="U32" s="41"/>
      <c r="V32" s="41"/>
      <c r="W32" s="45" t="n">
        <f aca="false">ROUND(BA87+SUM(CE104:CE108),2)</f>
        <v>0</v>
      </c>
      <c r="X32" s="45"/>
      <c r="Y32" s="45"/>
      <c r="Z32" s="45"/>
      <c r="AA32" s="45"/>
      <c r="AB32" s="45"/>
      <c r="AC32" s="45"/>
      <c r="AD32" s="45"/>
      <c r="AE32" s="45"/>
      <c r="AF32" s="41"/>
      <c r="AG32" s="41"/>
      <c r="AH32" s="41"/>
      <c r="AI32" s="41"/>
      <c r="AJ32" s="41"/>
      <c r="AK32" s="45" t="n">
        <f aca="false">ROUND(AW87+SUM(BZ104:BZ108),2)</f>
        <v>0</v>
      </c>
      <c r="AL32" s="45"/>
      <c r="AM32" s="45"/>
      <c r="AN32" s="45"/>
      <c r="AO32" s="45"/>
      <c r="AP32" s="41"/>
      <c r="AQ32" s="46"/>
      <c r="BE32" s="22"/>
    </row>
    <row r="33" customFormat="false" ht="14.45" hidden="true" customHeight="true" outlineLevel="0" collapsed="false">
      <c r="A33" s="39"/>
      <c r="B33" s="40"/>
      <c r="C33" s="41"/>
      <c r="D33" s="41"/>
      <c r="E33" s="41"/>
      <c r="F33" s="42" t="s">
        <v>41</v>
      </c>
      <c r="G33" s="41"/>
      <c r="H33" s="41"/>
      <c r="I33" s="41"/>
      <c r="J33" s="41"/>
      <c r="K33" s="41"/>
      <c r="L33" s="43" t="n">
        <v>0.21</v>
      </c>
      <c r="M33" s="43"/>
      <c r="N33" s="43"/>
      <c r="O33" s="43"/>
      <c r="P33" s="41"/>
      <c r="Q33" s="41"/>
      <c r="R33" s="41"/>
      <c r="S33" s="41"/>
      <c r="T33" s="44" t="s">
        <v>39</v>
      </c>
      <c r="U33" s="41"/>
      <c r="V33" s="41"/>
      <c r="W33" s="45" t="n">
        <f aca="false">ROUND(BB87+SUM(CF104:CF108),2)</f>
        <v>0</v>
      </c>
      <c r="X33" s="45"/>
      <c r="Y33" s="45"/>
      <c r="Z33" s="45"/>
      <c r="AA33" s="45"/>
      <c r="AB33" s="45"/>
      <c r="AC33" s="45"/>
      <c r="AD33" s="45"/>
      <c r="AE33" s="45"/>
      <c r="AF33" s="41"/>
      <c r="AG33" s="41"/>
      <c r="AH33" s="41"/>
      <c r="AI33" s="41"/>
      <c r="AJ33" s="41"/>
      <c r="AK33" s="45" t="n">
        <v>0</v>
      </c>
      <c r="AL33" s="45"/>
      <c r="AM33" s="45"/>
      <c r="AN33" s="45"/>
      <c r="AO33" s="45"/>
      <c r="AP33" s="41"/>
      <c r="AQ33" s="46"/>
      <c r="BE33" s="22"/>
    </row>
    <row r="34" customFormat="false" ht="14.45" hidden="true" customHeight="true" outlineLevel="0" collapsed="false">
      <c r="A34" s="39"/>
      <c r="B34" s="40"/>
      <c r="C34" s="41"/>
      <c r="D34" s="41"/>
      <c r="E34" s="41"/>
      <c r="F34" s="42" t="s">
        <v>42</v>
      </c>
      <c r="G34" s="41"/>
      <c r="H34" s="41"/>
      <c r="I34" s="41"/>
      <c r="J34" s="41"/>
      <c r="K34" s="41"/>
      <c r="L34" s="43" t="n">
        <v>0.15</v>
      </c>
      <c r="M34" s="43"/>
      <c r="N34" s="43"/>
      <c r="O34" s="43"/>
      <c r="P34" s="41"/>
      <c r="Q34" s="41"/>
      <c r="R34" s="41"/>
      <c r="S34" s="41"/>
      <c r="T34" s="44" t="s">
        <v>39</v>
      </c>
      <c r="U34" s="41"/>
      <c r="V34" s="41"/>
      <c r="W34" s="45" t="n">
        <f aca="false">ROUND(BC87+SUM(CG104:CG108),2)</f>
        <v>0</v>
      </c>
      <c r="X34" s="45"/>
      <c r="Y34" s="45"/>
      <c r="Z34" s="45"/>
      <c r="AA34" s="45"/>
      <c r="AB34" s="45"/>
      <c r="AC34" s="45"/>
      <c r="AD34" s="45"/>
      <c r="AE34" s="45"/>
      <c r="AF34" s="41"/>
      <c r="AG34" s="41"/>
      <c r="AH34" s="41"/>
      <c r="AI34" s="41"/>
      <c r="AJ34" s="41"/>
      <c r="AK34" s="45" t="n">
        <v>0</v>
      </c>
      <c r="AL34" s="45"/>
      <c r="AM34" s="45"/>
      <c r="AN34" s="45"/>
      <c r="AO34" s="45"/>
      <c r="AP34" s="41"/>
      <c r="AQ34" s="46"/>
      <c r="BE34" s="22"/>
    </row>
    <row r="35" customFormat="false" ht="14.45" hidden="true" customHeight="true" outlineLevel="0" collapsed="false">
      <c r="A35" s="39"/>
      <c r="B35" s="40"/>
      <c r="C35" s="41"/>
      <c r="D35" s="41"/>
      <c r="E35" s="41"/>
      <c r="F35" s="42" t="s">
        <v>43</v>
      </c>
      <c r="G35" s="41"/>
      <c r="H35" s="41"/>
      <c r="I35" s="41"/>
      <c r="J35" s="41"/>
      <c r="K35" s="41"/>
      <c r="L35" s="43" t="n">
        <v>0</v>
      </c>
      <c r="M35" s="43"/>
      <c r="N35" s="43"/>
      <c r="O35" s="43"/>
      <c r="P35" s="41"/>
      <c r="Q35" s="41"/>
      <c r="R35" s="41"/>
      <c r="S35" s="41"/>
      <c r="T35" s="44" t="s">
        <v>39</v>
      </c>
      <c r="U35" s="41"/>
      <c r="V35" s="41"/>
      <c r="W35" s="45" t="n">
        <f aca="false">ROUND(BD87+SUM(CH104:CH108),2)</f>
        <v>0</v>
      </c>
      <c r="X35" s="45"/>
      <c r="Y35" s="45"/>
      <c r="Z35" s="45"/>
      <c r="AA35" s="45"/>
      <c r="AB35" s="45"/>
      <c r="AC35" s="45"/>
      <c r="AD35" s="45"/>
      <c r="AE35" s="45"/>
      <c r="AF35" s="41"/>
      <c r="AG35" s="41"/>
      <c r="AH35" s="41"/>
      <c r="AI35" s="41"/>
      <c r="AJ35" s="41"/>
      <c r="AK35" s="45" t="n">
        <v>0</v>
      </c>
      <c r="AL35" s="45"/>
      <c r="AM35" s="45"/>
      <c r="AN35" s="45"/>
      <c r="AO35" s="45"/>
      <c r="AP35" s="41"/>
      <c r="AQ35" s="46"/>
    </row>
    <row r="36" s="32" customFormat="true" ht="6.95" hidden="false" customHeight="true" outlineLevel="0" collapsed="false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customFormat="false" ht="25.9" hidden="false" customHeight="true" outlineLevel="0" collapsed="false">
      <c r="A37" s="32"/>
      <c r="B37" s="33"/>
      <c r="C37" s="47"/>
      <c r="D37" s="48" t="s">
        <v>44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45</v>
      </c>
      <c r="U37" s="49"/>
      <c r="V37" s="49"/>
      <c r="W37" s="49"/>
      <c r="X37" s="51" t="s">
        <v>46</v>
      </c>
      <c r="Y37" s="51"/>
      <c r="Z37" s="51"/>
      <c r="AA37" s="51"/>
      <c r="AB37" s="51"/>
      <c r="AC37" s="49"/>
      <c r="AD37" s="49"/>
      <c r="AE37" s="49"/>
      <c r="AF37" s="49"/>
      <c r="AG37" s="49"/>
      <c r="AH37" s="49"/>
      <c r="AI37" s="49"/>
      <c r="AJ37" s="49"/>
      <c r="AK37" s="52" t="n">
        <f aca="false">SUM(AK29:AK35)</f>
        <v>0</v>
      </c>
      <c r="AL37" s="52"/>
      <c r="AM37" s="52"/>
      <c r="AN37" s="52"/>
      <c r="AO37" s="52"/>
      <c r="AP37" s="47"/>
      <c r="AQ37" s="35"/>
    </row>
    <row r="38" customFormat="false" ht="14.45" hidden="false" customHeight="true" outlineLevel="0" collapsed="false">
      <c r="A38" s="32"/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customFormat="false" ht="13.5" hidden="false" customHeight="false" outlineLevel="0" collapsed="false">
      <c r="B39" s="14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6"/>
    </row>
    <row r="40" customFormat="false" ht="13.5" hidden="false" customHeight="false" outlineLevel="0" collapsed="false">
      <c r="B40" s="14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6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6"/>
    </row>
    <row r="49" s="32" customFormat="true" ht="15" hidden="false" customHeight="false" outlineLevel="0" collapsed="false">
      <c r="B49" s="33"/>
      <c r="C49" s="34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5"/>
      <c r="AA49" s="34"/>
      <c r="AB49" s="34"/>
      <c r="AC49" s="53" t="s">
        <v>48</v>
      </c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5"/>
      <c r="AP49" s="34"/>
      <c r="AQ49" s="35"/>
    </row>
    <row r="50" customFormat="false" ht="13.5" hidden="false" customHeight="false" outlineLevel="0" collapsed="false">
      <c r="B50" s="14"/>
      <c r="C50" s="19"/>
      <c r="D50" s="56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57"/>
      <c r="AA50" s="19"/>
      <c r="AB50" s="19"/>
      <c r="AC50" s="56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57"/>
      <c r="AP50" s="19"/>
      <c r="AQ50" s="16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57"/>
      <c r="AA51" s="19"/>
      <c r="AB51" s="19"/>
      <c r="AC51" s="56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57"/>
      <c r="AP51" s="19"/>
      <c r="AQ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57"/>
      <c r="AA52" s="19"/>
      <c r="AB52" s="19"/>
      <c r="AC52" s="56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57"/>
      <c r="AP52" s="19"/>
      <c r="AQ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57"/>
      <c r="AA53" s="19"/>
      <c r="AB53" s="19"/>
      <c r="AC53" s="56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57"/>
      <c r="AP53" s="19"/>
      <c r="AQ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57"/>
      <c r="AA54" s="19"/>
      <c r="AB54" s="19"/>
      <c r="AC54" s="56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57"/>
      <c r="AP54" s="19"/>
      <c r="AQ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57"/>
      <c r="AA55" s="19"/>
      <c r="AB55" s="19"/>
      <c r="AC55" s="56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57"/>
      <c r="AP55" s="19"/>
      <c r="AQ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57"/>
      <c r="AA56" s="19"/>
      <c r="AB56" s="19"/>
      <c r="AC56" s="56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57"/>
      <c r="AP56" s="19"/>
      <c r="AQ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57"/>
      <c r="AA57" s="19"/>
      <c r="AB57" s="19"/>
      <c r="AC57" s="56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57"/>
      <c r="AP57" s="19"/>
      <c r="AQ57" s="16"/>
    </row>
    <row r="58" s="32" customFormat="true" ht="15" hidden="false" customHeight="false" outlineLevel="0" collapsed="false">
      <c r="B58" s="33"/>
      <c r="C58" s="34"/>
      <c r="D58" s="58" t="s">
        <v>49</v>
      </c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60" t="s">
        <v>50</v>
      </c>
      <c r="S58" s="59"/>
      <c r="T58" s="59"/>
      <c r="U58" s="59"/>
      <c r="V58" s="59"/>
      <c r="W58" s="59"/>
      <c r="X58" s="59"/>
      <c r="Y58" s="59"/>
      <c r="Z58" s="61"/>
      <c r="AA58" s="34"/>
      <c r="AB58" s="34"/>
      <c r="AC58" s="58" t="s">
        <v>49</v>
      </c>
      <c r="AD58" s="59"/>
      <c r="AE58" s="59"/>
      <c r="AF58" s="59"/>
      <c r="AG58" s="59"/>
      <c r="AH58" s="59"/>
      <c r="AI58" s="59"/>
      <c r="AJ58" s="59"/>
      <c r="AK58" s="59"/>
      <c r="AL58" s="59"/>
      <c r="AM58" s="60" t="s">
        <v>50</v>
      </c>
      <c r="AN58" s="59"/>
      <c r="AO58" s="61"/>
      <c r="AP58" s="34"/>
      <c r="AQ58" s="35"/>
    </row>
    <row r="59" customFormat="false" ht="13.5" hidden="false" customHeight="false" outlineLevel="0" collapsed="false">
      <c r="B59" s="14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6"/>
    </row>
    <row r="60" s="32" customFormat="true" ht="15" hidden="false" customHeight="false" outlineLevel="0" collapsed="false">
      <c r="B60" s="33"/>
      <c r="C60" s="34"/>
      <c r="D60" s="53" t="s">
        <v>51</v>
      </c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5"/>
      <c r="AA60" s="34"/>
      <c r="AB60" s="34"/>
      <c r="AC60" s="53" t="s">
        <v>52</v>
      </c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5"/>
      <c r="AP60" s="34"/>
      <c r="AQ60" s="35"/>
    </row>
    <row r="61" customFormat="false" ht="13.5" hidden="false" customHeight="false" outlineLevel="0" collapsed="false">
      <c r="B61" s="14"/>
      <c r="C61" s="19"/>
      <c r="D61" s="56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57"/>
      <c r="AA61" s="19"/>
      <c r="AB61" s="19"/>
      <c r="AC61" s="56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57"/>
      <c r="AP61" s="19"/>
      <c r="AQ61" s="16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57"/>
      <c r="AA62" s="19"/>
      <c r="AB62" s="19"/>
      <c r="AC62" s="56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57"/>
      <c r="AP62" s="19"/>
      <c r="AQ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57"/>
      <c r="AA63" s="19"/>
      <c r="AB63" s="19"/>
      <c r="AC63" s="56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57"/>
      <c r="AP63" s="19"/>
      <c r="AQ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57"/>
      <c r="AA64" s="19"/>
      <c r="AB64" s="19"/>
      <c r="AC64" s="56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57"/>
      <c r="AP64" s="19"/>
      <c r="AQ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57"/>
      <c r="AA65" s="19"/>
      <c r="AB65" s="19"/>
      <c r="AC65" s="56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57"/>
      <c r="AP65" s="19"/>
      <c r="AQ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57"/>
      <c r="AA66" s="19"/>
      <c r="AB66" s="19"/>
      <c r="AC66" s="56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57"/>
      <c r="AP66" s="19"/>
      <c r="AQ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57"/>
      <c r="AA67" s="19"/>
      <c r="AB67" s="19"/>
      <c r="AC67" s="56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57"/>
      <c r="AP67" s="19"/>
      <c r="AQ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57"/>
      <c r="AA68" s="19"/>
      <c r="AB68" s="19"/>
      <c r="AC68" s="56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57"/>
      <c r="AP68" s="19"/>
      <c r="AQ68" s="16"/>
    </row>
    <row r="69" s="32" customFormat="true" ht="15" hidden="false" customHeight="false" outlineLevel="0" collapsed="false">
      <c r="B69" s="33"/>
      <c r="C69" s="34"/>
      <c r="D69" s="58" t="s">
        <v>49</v>
      </c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60" t="s">
        <v>50</v>
      </c>
      <c r="S69" s="59"/>
      <c r="T69" s="59"/>
      <c r="U69" s="59"/>
      <c r="V69" s="59"/>
      <c r="W69" s="59"/>
      <c r="X69" s="59"/>
      <c r="Y69" s="59"/>
      <c r="Z69" s="61"/>
      <c r="AA69" s="34"/>
      <c r="AB69" s="34"/>
      <c r="AC69" s="58" t="s">
        <v>49</v>
      </c>
      <c r="AD69" s="59"/>
      <c r="AE69" s="59"/>
      <c r="AF69" s="59"/>
      <c r="AG69" s="59"/>
      <c r="AH69" s="59"/>
      <c r="AI69" s="59"/>
      <c r="AJ69" s="59"/>
      <c r="AK69" s="59"/>
      <c r="AL69" s="59"/>
      <c r="AM69" s="60" t="s">
        <v>50</v>
      </c>
      <c r="AN69" s="59"/>
      <c r="AO69" s="61"/>
      <c r="AP69" s="34"/>
      <c r="AQ69" s="35"/>
    </row>
    <row r="70" customFormat="false" ht="6.95" hidden="false" customHeight="true" outlineLevel="0" collapsed="false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customFormat="false" ht="6.9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  <c r="AH71" s="63"/>
      <c r="AI71" s="63"/>
      <c r="AJ71" s="63"/>
      <c r="AK71" s="63"/>
      <c r="AL71" s="63"/>
      <c r="AM71" s="63"/>
      <c r="AN71" s="63"/>
      <c r="AO71" s="63"/>
      <c r="AP71" s="63"/>
      <c r="AQ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  <c r="AO75" s="66"/>
      <c r="AP75" s="66"/>
      <c r="AQ75" s="67"/>
    </row>
    <row r="76" customFormat="false" ht="36.95" hidden="false" customHeight="true" outlineLevel="0" collapsed="false">
      <c r="A76" s="32"/>
      <c r="B76" s="33"/>
      <c r="C76" s="15" t="s">
        <v>53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35"/>
    </row>
    <row r="77" s="68" customFormat="true" ht="14.45" hidden="false" customHeight="true" outlineLevel="0" collapsed="false">
      <c r="B77" s="69"/>
      <c r="C77" s="25" t="s">
        <v>15</v>
      </c>
      <c r="D77" s="70"/>
      <c r="E77" s="70"/>
      <c r="F77" s="70"/>
      <c r="G77" s="70"/>
      <c r="H77" s="70"/>
      <c r="I77" s="70"/>
      <c r="J77" s="70"/>
      <c r="K77" s="70"/>
      <c r="L77" s="70" t="str">
        <f aca="false">K5</f>
        <v>201743</v>
      </c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1"/>
    </row>
    <row r="78" s="72" customFormat="true" ht="36.95" hidden="false" customHeight="true" outlineLevel="0" collapsed="false">
      <c r="B78" s="73"/>
      <c r="C78" s="74" t="s">
        <v>18</v>
      </c>
      <c r="D78" s="75"/>
      <c r="E78" s="75"/>
      <c r="F78" s="75"/>
      <c r="G78" s="75"/>
      <c r="H78" s="75"/>
      <c r="I78" s="75"/>
      <c r="J78" s="75"/>
      <c r="K78" s="75"/>
      <c r="L78" s="76" t="str">
        <f aca="false">K6</f>
        <v>201623_-_Rekonstrukce_luzkoveho_oddeleni(1)L2</v>
      </c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5"/>
      <c r="AQ78" s="77"/>
    </row>
    <row r="79" s="32" customFormat="true" ht="6.95" hidden="false" customHeight="true" outlineLevel="0" collapsed="false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customFormat="false" ht="15" hidden="false" customHeight="false" outlineLevel="0" collapsed="false">
      <c r="A80" s="32"/>
      <c r="B80" s="33"/>
      <c r="C80" s="25" t="s">
        <v>22</v>
      </c>
      <c r="D80" s="34"/>
      <c r="E80" s="34"/>
      <c r="F80" s="34"/>
      <c r="G80" s="34"/>
      <c r="H80" s="34"/>
      <c r="I80" s="34"/>
      <c r="J80" s="34"/>
      <c r="K80" s="34"/>
      <c r="L80" s="78" t="str">
        <f aca="false">IF(K8="","",K8)</f>
        <v> 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25" t="s">
        <v>24</v>
      </c>
      <c r="AJ80" s="34"/>
      <c r="AK80" s="34"/>
      <c r="AL80" s="34"/>
      <c r="AM80" s="79" t="str">
        <f aca="false">IF(AN8= "","",AN8)</f>
        <v>17. 11. 2017</v>
      </c>
      <c r="AN80" s="34"/>
      <c r="AO80" s="34"/>
      <c r="AP80" s="34"/>
      <c r="AQ80" s="35"/>
    </row>
    <row r="81" customFormat="false" ht="6.95" hidden="false" customHeight="true" outlineLevel="0" collapsed="false">
      <c r="A81" s="32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customFormat="false" ht="15" hidden="false" customHeight="false" outlineLevel="0" collapsed="false">
      <c r="A82" s="32"/>
      <c r="B82" s="33"/>
      <c r="C82" s="25" t="s">
        <v>26</v>
      </c>
      <c r="D82" s="34"/>
      <c r="E82" s="34"/>
      <c r="F82" s="34"/>
      <c r="G82" s="34"/>
      <c r="H82" s="34"/>
      <c r="I82" s="34"/>
      <c r="J82" s="34"/>
      <c r="K82" s="34"/>
      <c r="L82" s="70" t="str">
        <f aca="false">IF(E11= "","",E11)</f>
        <v> 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25" t="s">
        <v>30</v>
      </c>
      <c r="AJ82" s="34"/>
      <c r="AK82" s="34"/>
      <c r="AL82" s="34"/>
      <c r="AM82" s="70" t="str">
        <f aca="false">IF(E17="","",E17)</f>
        <v> </v>
      </c>
      <c r="AN82" s="70"/>
      <c r="AO82" s="70"/>
      <c r="AP82" s="70"/>
      <c r="AQ82" s="35"/>
      <c r="AS82" s="80" t="s">
        <v>54</v>
      </c>
      <c r="AT82" s="80"/>
      <c r="AU82" s="54"/>
      <c r="AV82" s="54"/>
      <c r="AW82" s="54"/>
      <c r="AX82" s="54"/>
      <c r="AY82" s="54"/>
      <c r="AZ82" s="54"/>
      <c r="BA82" s="54"/>
      <c r="BB82" s="54"/>
      <c r="BC82" s="54"/>
      <c r="BD82" s="55"/>
    </row>
    <row r="83" customFormat="false" ht="15" hidden="false" customHeight="false" outlineLevel="0" collapsed="false">
      <c r="A83" s="32"/>
      <c r="B83" s="33"/>
      <c r="C83" s="25" t="s">
        <v>29</v>
      </c>
      <c r="D83" s="34"/>
      <c r="E83" s="34"/>
      <c r="F83" s="34"/>
      <c r="G83" s="34"/>
      <c r="H83" s="34"/>
      <c r="I83" s="34"/>
      <c r="J83" s="34"/>
      <c r="K83" s="34"/>
      <c r="L83" s="70" t="n">
        <f aca="false">IF(E14= "Vyplň údaj","",E14)</f>
        <v>0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25" t="s">
        <v>32</v>
      </c>
      <c r="AJ83" s="34"/>
      <c r="AK83" s="34"/>
      <c r="AL83" s="34"/>
      <c r="AM83" s="70" t="str">
        <f aca="false">IF(E20="","",E20)</f>
        <v> </v>
      </c>
      <c r="AN83" s="70"/>
      <c r="AO83" s="70"/>
      <c r="AP83" s="70"/>
      <c r="AQ83" s="35"/>
      <c r="AS83" s="80"/>
      <c r="AT83" s="80"/>
      <c r="AU83" s="34"/>
      <c r="AV83" s="34"/>
      <c r="AW83" s="34"/>
      <c r="AX83" s="34"/>
      <c r="AY83" s="34"/>
      <c r="AZ83" s="34"/>
      <c r="BA83" s="34"/>
      <c r="BB83" s="34"/>
      <c r="BC83" s="34"/>
      <c r="BD83" s="81"/>
    </row>
    <row r="84" customFormat="false" ht="10.9" hidden="false" customHeight="true" outlineLevel="0" collapsed="false">
      <c r="A84" s="32"/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80"/>
      <c r="AT84" s="80"/>
      <c r="AU84" s="34"/>
      <c r="AV84" s="34"/>
      <c r="AW84" s="34"/>
      <c r="AX84" s="34"/>
      <c r="AY84" s="34"/>
      <c r="AZ84" s="34"/>
      <c r="BA84" s="34"/>
      <c r="BB84" s="34"/>
      <c r="BC84" s="34"/>
      <c r="BD84" s="81"/>
    </row>
    <row r="85" customFormat="false" ht="29.25" hidden="false" customHeight="true" outlineLevel="0" collapsed="false">
      <c r="A85" s="32"/>
      <c r="B85" s="33"/>
      <c r="C85" s="82" t="s">
        <v>55</v>
      </c>
      <c r="D85" s="82"/>
      <c r="E85" s="82"/>
      <c r="F85" s="82"/>
      <c r="G85" s="82"/>
      <c r="H85" s="83"/>
      <c r="I85" s="84" t="s">
        <v>56</v>
      </c>
      <c r="J85" s="84"/>
      <c r="K85" s="84"/>
      <c r="L85" s="84"/>
      <c r="M85" s="84"/>
      <c r="N85" s="84"/>
      <c r="O85" s="84"/>
      <c r="P85" s="84"/>
      <c r="Q85" s="84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4"/>
      <c r="AD85" s="84"/>
      <c r="AE85" s="84"/>
      <c r="AF85" s="84"/>
      <c r="AG85" s="84" t="s">
        <v>57</v>
      </c>
      <c r="AH85" s="84"/>
      <c r="AI85" s="84"/>
      <c r="AJ85" s="84"/>
      <c r="AK85" s="84"/>
      <c r="AL85" s="84"/>
      <c r="AM85" s="84"/>
      <c r="AN85" s="85" t="s">
        <v>58</v>
      </c>
      <c r="AO85" s="85"/>
      <c r="AP85" s="85"/>
      <c r="AQ85" s="35"/>
      <c r="AS85" s="86" t="s">
        <v>59</v>
      </c>
      <c r="AT85" s="87" t="s">
        <v>60</v>
      </c>
      <c r="AU85" s="87" t="s">
        <v>61</v>
      </c>
      <c r="AV85" s="87" t="s">
        <v>62</v>
      </c>
      <c r="AW85" s="87" t="s">
        <v>63</v>
      </c>
      <c r="AX85" s="87" t="s">
        <v>64</v>
      </c>
      <c r="AY85" s="87" t="s">
        <v>65</v>
      </c>
      <c r="AZ85" s="87" t="s">
        <v>66</v>
      </c>
      <c r="BA85" s="87" t="s">
        <v>67</v>
      </c>
      <c r="BB85" s="87" t="s">
        <v>68</v>
      </c>
      <c r="BC85" s="87" t="s">
        <v>69</v>
      </c>
      <c r="BD85" s="88" t="s">
        <v>70</v>
      </c>
    </row>
    <row r="86" customFormat="false" ht="10.9" hidden="false" customHeight="true" outlineLevel="0" collapsed="false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89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5"/>
    </row>
    <row r="87" s="72" customFormat="true" ht="32.45" hidden="false" customHeight="true" outlineLevel="0" collapsed="false">
      <c r="B87" s="73"/>
      <c r="C87" s="90" t="s">
        <v>71</v>
      </c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91"/>
      <c r="S87" s="91"/>
      <c r="T87" s="91"/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2" t="n">
        <f aca="false">ROUND(SUM(AG88:AG101),2)</f>
        <v>0</v>
      </c>
      <c r="AH87" s="92"/>
      <c r="AI87" s="92"/>
      <c r="AJ87" s="92"/>
      <c r="AK87" s="92"/>
      <c r="AL87" s="92"/>
      <c r="AM87" s="92"/>
      <c r="AN87" s="93" t="n">
        <f aca="false">SUM(AG87,AT87)</f>
        <v>0</v>
      </c>
      <c r="AO87" s="93"/>
      <c r="AP87" s="93"/>
      <c r="AQ87" s="77"/>
      <c r="AS87" s="94" t="n">
        <f aca="false">ROUND(SUM(AS88:AS101),2)</f>
        <v>0</v>
      </c>
      <c r="AT87" s="95" t="n">
        <f aca="false">ROUND(SUM(AV87:AW87),2)</f>
        <v>0</v>
      </c>
      <c r="AU87" s="96" t="n">
        <f aca="false">ROUND(SUM(AU88:AU101),5)</f>
        <v>0</v>
      </c>
      <c r="AV87" s="95" t="n">
        <f aca="false">ROUND(AZ87*L31,2)</f>
        <v>0</v>
      </c>
      <c r="AW87" s="95" t="n">
        <f aca="false">ROUND(BA87*L32,2)</f>
        <v>0</v>
      </c>
      <c r="AX87" s="95" t="n">
        <f aca="false">ROUND(BB87*L31,2)</f>
        <v>0</v>
      </c>
      <c r="AY87" s="95" t="n">
        <f aca="false">ROUND(BC87*L32,2)</f>
        <v>0</v>
      </c>
      <c r="AZ87" s="95" t="n">
        <f aca="false">ROUND(SUM(AZ88:AZ101),2)</f>
        <v>0</v>
      </c>
      <c r="BA87" s="95" t="n">
        <f aca="false">ROUND(SUM(BA88:BA101),2)</f>
        <v>0</v>
      </c>
      <c r="BB87" s="95" t="n">
        <f aca="false">ROUND(SUM(BB88:BB101),2)</f>
        <v>0</v>
      </c>
      <c r="BC87" s="95" t="n">
        <f aca="false">ROUND(SUM(BC88:BC101),2)</f>
        <v>0</v>
      </c>
      <c r="BD87" s="97" t="n">
        <f aca="false">ROUND(SUM(BD88:BD101),2)</f>
        <v>0</v>
      </c>
      <c r="BS87" s="98" t="s">
        <v>72</v>
      </c>
      <c r="BT87" s="98" t="s">
        <v>73</v>
      </c>
      <c r="BU87" s="99" t="s">
        <v>74</v>
      </c>
      <c r="BV87" s="98" t="s">
        <v>75</v>
      </c>
      <c r="BW87" s="98" t="s">
        <v>76</v>
      </c>
      <c r="BX87" s="98" t="s">
        <v>77</v>
      </c>
    </row>
    <row r="88" s="107" customFormat="true" ht="63" hidden="false" customHeight="true" outlineLevel="0" collapsed="false">
      <c r="A88" s="100" t="s">
        <v>78</v>
      </c>
      <c r="B88" s="101"/>
      <c r="C88" s="102"/>
      <c r="D88" s="103" t="s">
        <v>79</v>
      </c>
      <c r="E88" s="103"/>
      <c r="F88" s="103"/>
      <c r="G88" s="103"/>
      <c r="H88" s="103"/>
      <c r="I88" s="104"/>
      <c r="J88" s="103" t="s">
        <v>80</v>
      </c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3"/>
      <c r="Z88" s="103"/>
      <c r="AA88" s="103"/>
      <c r="AB88" s="103"/>
      <c r="AC88" s="103"/>
      <c r="AD88" s="103"/>
      <c r="AE88" s="103"/>
      <c r="AF88" s="103"/>
      <c r="AG88" s="105" t="n">
        <f aca="false">'24 - místnost 111 ko - 24...'!M30</f>
        <v>0</v>
      </c>
      <c r="AH88" s="105"/>
      <c r="AI88" s="105"/>
      <c r="AJ88" s="105"/>
      <c r="AK88" s="105"/>
      <c r="AL88" s="105"/>
      <c r="AM88" s="105"/>
      <c r="AN88" s="105" t="n">
        <f aca="false">SUM(AG88,AT88)</f>
        <v>0</v>
      </c>
      <c r="AO88" s="105"/>
      <c r="AP88" s="105"/>
      <c r="AQ88" s="106"/>
      <c r="AS88" s="108" t="n">
        <f aca="false">'24 - místnost 111 ko - 24...'!M28</f>
        <v>0</v>
      </c>
      <c r="AT88" s="109" t="n">
        <f aca="false">ROUND(SUM(AV88:AW88),2)</f>
        <v>0</v>
      </c>
      <c r="AU88" s="110" t="n">
        <f aca="false">'24 - místnost 111 ko - 24...'!W123</f>
        <v>0</v>
      </c>
      <c r="AV88" s="109" t="n">
        <f aca="false">'24 - místnost 111 ko - 24...'!M32</f>
        <v>0</v>
      </c>
      <c r="AW88" s="109" t="n">
        <f aca="false">'24 - místnost 111 ko - 24...'!M33</f>
        <v>0</v>
      </c>
      <c r="AX88" s="109" t="n">
        <f aca="false">'24 - místnost 111 ko - 24...'!M34</f>
        <v>0</v>
      </c>
      <c r="AY88" s="109" t="n">
        <f aca="false">'24 - místnost 111 ko - 24...'!M35</f>
        <v>0</v>
      </c>
      <c r="AZ88" s="109" t="n">
        <f aca="false">'24 - místnost 111 ko - 24...'!H32</f>
        <v>0</v>
      </c>
      <c r="BA88" s="109" t="n">
        <f aca="false">'24 - místnost 111 ko - 24...'!H33</f>
        <v>0</v>
      </c>
      <c r="BB88" s="109" t="n">
        <f aca="false">'24 - místnost 111 ko - 24...'!H34</f>
        <v>0</v>
      </c>
      <c r="BC88" s="109" t="n">
        <f aca="false">'24 - místnost 111 ko - 24...'!H35</f>
        <v>0</v>
      </c>
      <c r="BD88" s="111" t="n">
        <f aca="false">'24 - místnost 111 ko - 24...'!H36</f>
        <v>0</v>
      </c>
      <c r="BT88" s="112" t="s">
        <v>81</v>
      </c>
      <c r="BV88" s="112" t="s">
        <v>75</v>
      </c>
      <c r="BW88" s="112" t="s">
        <v>82</v>
      </c>
      <c r="BX88" s="112" t="s">
        <v>76</v>
      </c>
    </row>
    <row r="89" s="107" customFormat="true" ht="63" hidden="false" customHeight="true" outlineLevel="0" collapsed="false">
      <c r="A89" s="100" t="s">
        <v>78</v>
      </c>
      <c r="B89" s="101"/>
      <c r="C89" s="102"/>
      <c r="D89" s="103" t="s">
        <v>83</v>
      </c>
      <c r="E89" s="103"/>
      <c r="F89" s="103"/>
      <c r="G89" s="103"/>
      <c r="H89" s="103"/>
      <c r="I89" s="104"/>
      <c r="J89" s="103" t="s">
        <v>84</v>
      </c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103"/>
      <c r="AF89" s="103"/>
      <c r="AG89" s="105" t="n">
        <f aca="false">'25 - místnost 115 WC - 25...'!M30</f>
        <v>0</v>
      </c>
      <c r="AH89" s="105"/>
      <c r="AI89" s="105"/>
      <c r="AJ89" s="105"/>
      <c r="AK89" s="105"/>
      <c r="AL89" s="105"/>
      <c r="AM89" s="105"/>
      <c r="AN89" s="105" t="n">
        <f aca="false">SUM(AG89,AT89)</f>
        <v>0</v>
      </c>
      <c r="AO89" s="105"/>
      <c r="AP89" s="105"/>
      <c r="AQ89" s="106"/>
      <c r="AS89" s="108" t="n">
        <f aca="false">'25 - místnost 115 WC - 25...'!M28</f>
        <v>0</v>
      </c>
      <c r="AT89" s="109" t="n">
        <f aca="false">ROUND(SUM(AV89:AW89),2)</f>
        <v>0</v>
      </c>
      <c r="AU89" s="110" t="n">
        <f aca="false">'25 - místnost 115 WC - 25...'!W123</f>
        <v>0</v>
      </c>
      <c r="AV89" s="109" t="n">
        <f aca="false">'25 - místnost 115 WC - 25...'!M32</f>
        <v>0</v>
      </c>
      <c r="AW89" s="109" t="n">
        <f aca="false">'25 - místnost 115 WC - 25...'!M33</f>
        <v>0</v>
      </c>
      <c r="AX89" s="109" t="n">
        <f aca="false">'25 - místnost 115 WC - 25...'!M34</f>
        <v>0</v>
      </c>
      <c r="AY89" s="109" t="n">
        <f aca="false">'25 - místnost 115 WC - 25...'!M35</f>
        <v>0</v>
      </c>
      <c r="AZ89" s="109" t="n">
        <f aca="false">'25 - místnost 115 WC - 25...'!H32</f>
        <v>0</v>
      </c>
      <c r="BA89" s="109" t="n">
        <f aca="false">'25 - místnost 115 WC - 25...'!H33</f>
        <v>0</v>
      </c>
      <c r="BB89" s="109" t="n">
        <f aca="false">'25 - místnost 115 WC - 25...'!H34</f>
        <v>0</v>
      </c>
      <c r="BC89" s="109" t="n">
        <f aca="false">'25 - místnost 115 WC - 25...'!H35</f>
        <v>0</v>
      </c>
      <c r="BD89" s="111" t="n">
        <f aca="false">'25 - místnost 115 WC - 25...'!H36</f>
        <v>0</v>
      </c>
      <c r="BT89" s="112" t="s">
        <v>81</v>
      </c>
      <c r="BV89" s="112" t="s">
        <v>75</v>
      </c>
      <c r="BW89" s="112" t="s">
        <v>85</v>
      </c>
      <c r="BX89" s="112" t="s">
        <v>76</v>
      </c>
    </row>
    <row r="90" s="107" customFormat="true" ht="63" hidden="false" customHeight="true" outlineLevel="0" collapsed="false">
      <c r="A90" s="100" t="s">
        <v>78</v>
      </c>
      <c r="B90" s="101"/>
      <c r="C90" s="102"/>
      <c r="D90" s="103" t="s">
        <v>86</v>
      </c>
      <c r="E90" s="103"/>
      <c r="F90" s="103"/>
      <c r="G90" s="103"/>
      <c r="H90" s="103"/>
      <c r="I90" s="104"/>
      <c r="J90" s="103" t="s">
        <v>87</v>
      </c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3"/>
      <c r="Z90" s="103"/>
      <c r="AA90" s="103"/>
      <c r="AB90" s="103"/>
      <c r="AC90" s="103"/>
      <c r="AD90" s="103"/>
      <c r="AE90" s="103"/>
      <c r="AF90" s="103"/>
      <c r="AG90" s="105" t="n">
        <f aca="false">'26 - místnost 120 WC - 26...'!M30</f>
        <v>0</v>
      </c>
      <c r="AH90" s="105"/>
      <c r="AI90" s="105"/>
      <c r="AJ90" s="105"/>
      <c r="AK90" s="105"/>
      <c r="AL90" s="105"/>
      <c r="AM90" s="105"/>
      <c r="AN90" s="105" t="n">
        <f aca="false">SUM(AG90,AT90)</f>
        <v>0</v>
      </c>
      <c r="AO90" s="105"/>
      <c r="AP90" s="105"/>
      <c r="AQ90" s="106"/>
      <c r="AS90" s="108" t="n">
        <f aca="false">'26 - místnost 120 WC - 26...'!M28</f>
        <v>0</v>
      </c>
      <c r="AT90" s="109" t="n">
        <f aca="false">ROUND(SUM(AV90:AW90),2)</f>
        <v>0</v>
      </c>
      <c r="AU90" s="110" t="n">
        <f aca="false">'26 - místnost 120 WC - 26...'!W123</f>
        <v>0</v>
      </c>
      <c r="AV90" s="109" t="n">
        <f aca="false">'26 - místnost 120 WC - 26...'!M32</f>
        <v>0</v>
      </c>
      <c r="AW90" s="109" t="n">
        <f aca="false">'26 - místnost 120 WC - 26...'!M33</f>
        <v>0</v>
      </c>
      <c r="AX90" s="109" t="n">
        <f aca="false">'26 - místnost 120 WC - 26...'!M34</f>
        <v>0</v>
      </c>
      <c r="AY90" s="109" t="n">
        <f aca="false">'26 - místnost 120 WC - 26...'!M35</f>
        <v>0</v>
      </c>
      <c r="AZ90" s="109" t="n">
        <f aca="false">'26 - místnost 120 WC - 26...'!H32</f>
        <v>0</v>
      </c>
      <c r="BA90" s="109" t="n">
        <f aca="false">'26 - místnost 120 WC - 26...'!H33</f>
        <v>0</v>
      </c>
      <c r="BB90" s="109" t="n">
        <f aca="false">'26 - místnost 120 WC - 26...'!H34</f>
        <v>0</v>
      </c>
      <c r="BC90" s="109" t="n">
        <f aca="false">'26 - místnost 120 WC - 26...'!H35</f>
        <v>0</v>
      </c>
      <c r="BD90" s="111" t="n">
        <f aca="false">'26 - místnost 120 WC - 26...'!H36</f>
        <v>0</v>
      </c>
      <c r="BT90" s="112" t="s">
        <v>81</v>
      </c>
      <c r="BV90" s="112" t="s">
        <v>75</v>
      </c>
      <c r="BW90" s="112" t="s">
        <v>88</v>
      </c>
      <c r="BX90" s="112" t="s">
        <v>76</v>
      </c>
    </row>
    <row r="91" s="107" customFormat="true" ht="63" hidden="false" customHeight="true" outlineLevel="0" collapsed="false">
      <c r="A91" s="100" t="s">
        <v>78</v>
      </c>
      <c r="B91" s="101"/>
      <c r="C91" s="102"/>
      <c r="D91" s="103" t="s">
        <v>89</v>
      </c>
      <c r="E91" s="103"/>
      <c r="F91" s="103"/>
      <c r="G91" s="103"/>
      <c r="H91" s="103"/>
      <c r="I91" s="104"/>
      <c r="J91" s="103" t="s">
        <v>90</v>
      </c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05" t="n">
        <f aca="false">'27 - místnost 122 ča - 27...'!M30</f>
        <v>0</v>
      </c>
      <c r="AH91" s="105"/>
      <c r="AI91" s="105"/>
      <c r="AJ91" s="105"/>
      <c r="AK91" s="105"/>
      <c r="AL91" s="105"/>
      <c r="AM91" s="105"/>
      <c r="AN91" s="105" t="n">
        <f aca="false">SUM(AG91,AT91)</f>
        <v>0</v>
      </c>
      <c r="AO91" s="105"/>
      <c r="AP91" s="105"/>
      <c r="AQ91" s="106"/>
      <c r="AS91" s="108" t="n">
        <f aca="false">'27 - místnost 122 ča - 27...'!M28</f>
        <v>0</v>
      </c>
      <c r="AT91" s="109" t="n">
        <f aca="false">ROUND(SUM(AV91:AW91),2)</f>
        <v>0</v>
      </c>
      <c r="AU91" s="110" t="n">
        <f aca="false">'27 - místnost 122 ča - 27...'!W122</f>
        <v>0</v>
      </c>
      <c r="AV91" s="109" t="n">
        <f aca="false">'27 - místnost 122 ča - 27...'!M32</f>
        <v>0</v>
      </c>
      <c r="AW91" s="109" t="n">
        <f aca="false">'27 - místnost 122 ča - 27...'!M33</f>
        <v>0</v>
      </c>
      <c r="AX91" s="109" t="n">
        <f aca="false">'27 - místnost 122 ča - 27...'!M34</f>
        <v>0</v>
      </c>
      <c r="AY91" s="109" t="n">
        <f aca="false">'27 - místnost 122 ča - 27...'!M35</f>
        <v>0</v>
      </c>
      <c r="AZ91" s="109" t="n">
        <f aca="false">'27 - místnost 122 ča - 27...'!H32</f>
        <v>0</v>
      </c>
      <c r="BA91" s="109" t="n">
        <f aca="false">'27 - místnost 122 ča - 27...'!H33</f>
        <v>0</v>
      </c>
      <c r="BB91" s="109" t="n">
        <f aca="false">'27 - místnost 122 ča - 27...'!H34</f>
        <v>0</v>
      </c>
      <c r="BC91" s="109" t="n">
        <f aca="false">'27 - místnost 122 ča - 27...'!H35</f>
        <v>0</v>
      </c>
      <c r="BD91" s="111" t="n">
        <f aca="false">'27 - místnost 122 ča - 27...'!H36</f>
        <v>0</v>
      </c>
      <c r="BT91" s="112" t="s">
        <v>81</v>
      </c>
      <c r="BV91" s="112" t="s">
        <v>75</v>
      </c>
      <c r="BW91" s="112" t="s">
        <v>91</v>
      </c>
      <c r="BX91" s="112" t="s">
        <v>76</v>
      </c>
    </row>
    <row r="92" s="107" customFormat="true" ht="63" hidden="false" customHeight="true" outlineLevel="0" collapsed="false">
      <c r="A92" s="100" t="s">
        <v>78</v>
      </c>
      <c r="B92" s="101"/>
      <c r="C92" s="102"/>
      <c r="D92" s="103" t="s">
        <v>92</v>
      </c>
      <c r="E92" s="103"/>
      <c r="F92" s="103"/>
      <c r="G92" s="103"/>
      <c r="H92" s="103"/>
      <c r="I92" s="104"/>
      <c r="J92" s="103" t="s">
        <v>93</v>
      </c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5" t="n">
        <f aca="false">'28 - místnost 211 ko - 28...'!M30</f>
        <v>0</v>
      </c>
      <c r="AH92" s="105"/>
      <c r="AI92" s="105"/>
      <c r="AJ92" s="105"/>
      <c r="AK92" s="105"/>
      <c r="AL92" s="105"/>
      <c r="AM92" s="105"/>
      <c r="AN92" s="105" t="n">
        <f aca="false">SUM(AG92,AT92)</f>
        <v>0</v>
      </c>
      <c r="AO92" s="105"/>
      <c r="AP92" s="105"/>
      <c r="AQ92" s="106"/>
      <c r="AS92" s="108" t="n">
        <f aca="false">'28 - místnost 211 ko - 28...'!M28</f>
        <v>0</v>
      </c>
      <c r="AT92" s="109" t="n">
        <f aca="false">ROUND(SUM(AV92:AW92),2)</f>
        <v>0</v>
      </c>
      <c r="AU92" s="110" t="n">
        <f aca="false">'28 - místnost 211 ko - 28...'!W123</f>
        <v>0</v>
      </c>
      <c r="AV92" s="109" t="n">
        <f aca="false">'28 - místnost 211 ko - 28...'!M32</f>
        <v>0</v>
      </c>
      <c r="AW92" s="109" t="n">
        <f aca="false">'28 - místnost 211 ko - 28...'!M33</f>
        <v>0</v>
      </c>
      <c r="AX92" s="109" t="n">
        <f aca="false">'28 - místnost 211 ko - 28...'!M34</f>
        <v>0</v>
      </c>
      <c r="AY92" s="109" t="n">
        <f aca="false">'28 - místnost 211 ko - 28...'!M35</f>
        <v>0</v>
      </c>
      <c r="AZ92" s="109" t="n">
        <f aca="false">'28 - místnost 211 ko - 28...'!H32</f>
        <v>0</v>
      </c>
      <c r="BA92" s="109" t="n">
        <f aca="false">'28 - místnost 211 ko - 28...'!H33</f>
        <v>0</v>
      </c>
      <c r="BB92" s="109" t="n">
        <f aca="false">'28 - místnost 211 ko - 28...'!H34</f>
        <v>0</v>
      </c>
      <c r="BC92" s="109" t="n">
        <f aca="false">'28 - místnost 211 ko - 28...'!H35</f>
        <v>0</v>
      </c>
      <c r="BD92" s="111" t="n">
        <f aca="false">'28 - místnost 211 ko - 28...'!H36</f>
        <v>0</v>
      </c>
      <c r="BT92" s="112" t="s">
        <v>81</v>
      </c>
      <c r="BV92" s="112" t="s">
        <v>75</v>
      </c>
      <c r="BW92" s="112" t="s">
        <v>94</v>
      </c>
      <c r="BX92" s="112" t="s">
        <v>76</v>
      </c>
    </row>
    <row r="93" s="107" customFormat="true" ht="63" hidden="false" customHeight="true" outlineLevel="0" collapsed="false">
      <c r="A93" s="100" t="s">
        <v>78</v>
      </c>
      <c r="B93" s="101"/>
      <c r="C93" s="102"/>
      <c r="D93" s="103" t="s">
        <v>95</v>
      </c>
      <c r="E93" s="103"/>
      <c r="F93" s="103"/>
      <c r="G93" s="103"/>
      <c r="H93" s="103"/>
      <c r="I93" s="104"/>
      <c r="J93" s="103" t="s">
        <v>96</v>
      </c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05" t="n">
        <f aca="false">'29 - místnost 215 WC - 29...'!M30</f>
        <v>0</v>
      </c>
      <c r="AH93" s="105"/>
      <c r="AI93" s="105"/>
      <c r="AJ93" s="105"/>
      <c r="AK93" s="105"/>
      <c r="AL93" s="105"/>
      <c r="AM93" s="105"/>
      <c r="AN93" s="105" t="n">
        <f aca="false">SUM(AG93,AT93)</f>
        <v>0</v>
      </c>
      <c r="AO93" s="105"/>
      <c r="AP93" s="105"/>
      <c r="AQ93" s="106"/>
      <c r="AS93" s="108" t="n">
        <f aca="false">'29 - místnost 215 WC - 29...'!M28</f>
        <v>0</v>
      </c>
      <c r="AT93" s="109" t="n">
        <f aca="false">ROUND(SUM(AV93:AW93),2)</f>
        <v>0</v>
      </c>
      <c r="AU93" s="110" t="n">
        <f aca="false">'29 - místnost 215 WC - 29...'!W123</f>
        <v>0</v>
      </c>
      <c r="AV93" s="109" t="n">
        <f aca="false">'29 - místnost 215 WC - 29...'!M32</f>
        <v>0</v>
      </c>
      <c r="AW93" s="109" t="n">
        <f aca="false">'29 - místnost 215 WC - 29...'!M33</f>
        <v>0</v>
      </c>
      <c r="AX93" s="109" t="n">
        <f aca="false">'29 - místnost 215 WC - 29...'!M34</f>
        <v>0</v>
      </c>
      <c r="AY93" s="109" t="n">
        <f aca="false">'29 - místnost 215 WC - 29...'!M35</f>
        <v>0</v>
      </c>
      <c r="AZ93" s="109" t="n">
        <f aca="false">'29 - místnost 215 WC - 29...'!H32</f>
        <v>0</v>
      </c>
      <c r="BA93" s="109" t="n">
        <f aca="false">'29 - místnost 215 WC - 29...'!H33</f>
        <v>0</v>
      </c>
      <c r="BB93" s="109" t="n">
        <f aca="false">'29 - místnost 215 WC - 29...'!H34</f>
        <v>0</v>
      </c>
      <c r="BC93" s="109" t="n">
        <f aca="false">'29 - místnost 215 WC - 29...'!H35</f>
        <v>0</v>
      </c>
      <c r="BD93" s="111" t="n">
        <f aca="false">'29 - místnost 215 WC - 29...'!H36</f>
        <v>0</v>
      </c>
      <c r="BT93" s="112" t="s">
        <v>81</v>
      </c>
      <c r="BV93" s="112" t="s">
        <v>75</v>
      </c>
      <c r="BW93" s="112" t="s">
        <v>97</v>
      </c>
      <c r="BX93" s="112" t="s">
        <v>76</v>
      </c>
    </row>
    <row r="94" s="107" customFormat="true" ht="63" hidden="false" customHeight="true" outlineLevel="0" collapsed="false">
      <c r="A94" s="100" t="s">
        <v>78</v>
      </c>
      <c r="B94" s="101"/>
      <c r="C94" s="102"/>
      <c r="D94" s="103" t="s">
        <v>98</v>
      </c>
      <c r="E94" s="103"/>
      <c r="F94" s="103"/>
      <c r="G94" s="103"/>
      <c r="H94" s="103"/>
      <c r="I94" s="104"/>
      <c r="J94" s="103" t="s">
        <v>99</v>
      </c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5" t="n">
        <f aca="false">'30 - místnost 220 WC - 30...'!M30</f>
        <v>0</v>
      </c>
      <c r="AH94" s="105"/>
      <c r="AI94" s="105"/>
      <c r="AJ94" s="105"/>
      <c r="AK94" s="105"/>
      <c r="AL94" s="105"/>
      <c r="AM94" s="105"/>
      <c r="AN94" s="105" t="n">
        <f aca="false">SUM(AG94,AT94)</f>
        <v>0</v>
      </c>
      <c r="AO94" s="105"/>
      <c r="AP94" s="105"/>
      <c r="AQ94" s="106"/>
      <c r="AS94" s="108" t="n">
        <f aca="false">'30 - místnost 220 WC - 30...'!M28</f>
        <v>0</v>
      </c>
      <c r="AT94" s="109" t="n">
        <f aca="false">ROUND(SUM(AV94:AW94),2)</f>
        <v>0</v>
      </c>
      <c r="AU94" s="110" t="n">
        <f aca="false">'30 - místnost 220 WC - 30...'!W123</f>
        <v>0</v>
      </c>
      <c r="AV94" s="109" t="n">
        <f aca="false">'30 - místnost 220 WC - 30...'!M32</f>
        <v>0</v>
      </c>
      <c r="AW94" s="109" t="n">
        <f aca="false">'30 - místnost 220 WC - 30...'!M33</f>
        <v>0</v>
      </c>
      <c r="AX94" s="109" t="n">
        <f aca="false">'30 - místnost 220 WC - 30...'!M34</f>
        <v>0</v>
      </c>
      <c r="AY94" s="109" t="n">
        <f aca="false">'30 - místnost 220 WC - 30...'!M35</f>
        <v>0</v>
      </c>
      <c r="AZ94" s="109" t="n">
        <f aca="false">'30 - místnost 220 WC - 30...'!H32</f>
        <v>0</v>
      </c>
      <c r="BA94" s="109" t="n">
        <f aca="false">'30 - místnost 220 WC - 30...'!H33</f>
        <v>0</v>
      </c>
      <c r="BB94" s="109" t="n">
        <f aca="false">'30 - místnost 220 WC - 30...'!H34</f>
        <v>0</v>
      </c>
      <c r="BC94" s="109" t="n">
        <f aca="false">'30 - místnost 220 WC - 30...'!H35</f>
        <v>0</v>
      </c>
      <c r="BD94" s="111" t="n">
        <f aca="false">'30 - místnost 220 WC - 30...'!H36</f>
        <v>0</v>
      </c>
      <c r="BT94" s="112" t="s">
        <v>81</v>
      </c>
      <c r="BV94" s="112" t="s">
        <v>75</v>
      </c>
      <c r="BW94" s="112" t="s">
        <v>100</v>
      </c>
      <c r="BX94" s="112" t="s">
        <v>76</v>
      </c>
    </row>
    <row r="95" s="107" customFormat="true" ht="63" hidden="false" customHeight="true" outlineLevel="0" collapsed="false">
      <c r="A95" s="100" t="s">
        <v>78</v>
      </c>
      <c r="B95" s="101"/>
      <c r="C95" s="102"/>
      <c r="D95" s="103" t="s">
        <v>101</v>
      </c>
      <c r="E95" s="103"/>
      <c r="F95" s="103"/>
      <c r="G95" s="103"/>
      <c r="H95" s="103"/>
      <c r="I95" s="104"/>
      <c r="J95" s="103" t="s">
        <v>102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 t="n">
        <f aca="false">'31 - místnost 222 ča - 31...'!M30</f>
        <v>0</v>
      </c>
      <c r="AH95" s="105"/>
      <c r="AI95" s="105"/>
      <c r="AJ95" s="105"/>
      <c r="AK95" s="105"/>
      <c r="AL95" s="105"/>
      <c r="AM95" s="105"/>
      <c r="AN95" s="105" t="n">
        <f aca="false">SUM(AG95,AT95)</f>
        <v>0</v>
      </c>
      <c r="AO95" s="105"/>
      <c r="AP95" s="105"/>
      <c r="AQ95" s="106"/>
      <c r="AS95" s="108" t="n">
        <f aca="false">'31 - místnost 222 ča - 31...'!M28</f>
        <v>0</v>
      </c>
      <c r="AT95" s="109" t="n">
        <f aca="false">ROUND(SUM(AV95:AW95),2)</f>
        <v>0</v>
      </c>
      <c r="AU95" s="110" t="n">
        <f aca="false">'31 - místnost 222 ča - 31...'!W122</f>
        <v>0</v>
      </c>
      <c r="AV95" s="109" t="n">
        <f aca="false">'31 - místnost 222 ča - 31...'!M32</f>
        <v>0</v>
      </c>
      <c r="AW95" s="109" t="n">
        <f aca="false">'31 - místnost 222 ča - 31...'!M33</f>
        <v>0</v>
      </c>
      <c r="AX95" s="109" t="n">
        <f aca="false">'31 - místnost 222 ča - 31...'!M34</f>
        <v>0</v>
      </c>
      <c r="AY95" s="109" t="n">
        <f aca="false">'31 - místnost 222 ča - 31...'!M35</f>
        <v>0</v>
      </c>
      <c r="AZ95" s="109" t="n">
        <f aca="false">'31 - místnost 222 ča - 31...'!H32</f>
        <v>0</v>
      </c>
      <c r="BA95" s="109" t="n">
        <f aca="false">'31 - místnost 222 ča - 31...'!H33</f>
        <v>0</v>
      </c>
      <c r="BB95" s="109" t="n">
        <f aca="false">'31 - místnost 222 ča - 31...'!H34</f>
        <v>0</v>
      </c>
      <c r="BC95" s="109" t="n">
        <f aca="false">'31 - místnost 222 ča - 31...'!H35</f>
        <v>0</v>
      </c>
      <c r="BD95" s="111" t="n">
        <f aca="false">'31 - místnost 222 ča - 31...'!H36</f>
        <v>0</v>
      </c>
      <c r="BT95" s="112" t="s">
        <v>81</v>
      </c>
      <c r="BV95" s="112" t="s">
        <v>75</v>
      </c>
      <c r="BW95" s="112" t="s">
        <v>103</v>
      </c>
      <c r="BX95" s="112" t="s">
        <v>76</v>
      </c>
    </row>
    <row r="96" s="107" customFormat="true" ht="63" hidden="false" customHeight="true" outlineLevel="0" collapsed="false">
      <c r="A96" s="100" t="s">
        <v>78</v>
      </c>
      <c r="B96" s="101"/>
      <c r="C96" s="102"/>
      <c r="D96" s="103" t="s">
        <v>104</v>
      </c>
      <c r="E96" s="103"/>
      <c r="F96" s="103"/>
      <c r="G96" s="103"/>
      <c r="H96" s="103"/>
      <c r="I96" s="104"/>
      <c r="J96" s="103" t="s">
        <v>105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 t="n">
        <f aca="false">'32 - místnost 311 ko - 32...'!M30</f>
        <v>0</v>
      </c>
      <c r="AH96" s="105"/>
      <c r="AI96" s="105"/>
      <c r="AJ96" s="105"/>
      <c r="AK96" s="105"/>
      <c r="AL96" s="105"/>
      <c r="AM96" s="105"/>
      <c r="AN96" s="105" t="n">
        <f aca="false">SUM(AG96,AT96)</f>
        <v>0</v>
      </c>
      <c r="AO96" s="105"/>
      <c r="AP96" s="105"/>
      <c r="AQ96" s="106"/>
      <c r="AS96" s="108" t="n">
        <f aca="false">'32 - místnost 311 ko - 32...'!M28</f>
        <v>0</v>
      </c>
      <c r="AT96" s="109" t="n">
        <f aca="false">ROUND(SUM(AV96:AW96),2)</f>
        <v>0</v>
      </c>
      <c r="AU96" s="110" t="n">
        <f aca="false">'32 - místnost 311 ko - 32...'!W123</f>
        <v>0</v>
      </c>
      <c r="AV96" s="109" t="n">
        <f aca="false">'32 - místnost 311 ko - 32...'!M32</f>
        <v>0</v>
      </c>
      <c r="AW96" s="109" t="n">
        <f aca="false">'32 - místnost 311 ko - 32...'!M33</f>
        <v>0</v>
      </c>
      <c r="AX96" s="109" t="n">
        <f aca="false">'32 - místnost 311 ko - 32...'!M34</f>
        <v>0</v>
      </c>
      <c r="AY96" s="109" t="n">
        <f aca="false">'32 - místnost 311 ko - 32...'!M35</f>
        <v>0</v>
      </c>
      <c r="AZ96" s="109" t="n">
        <f aca="false">'32 - místnost 311 ko - 32...'!H32</f>
        <v>0</v>
      </c>
      <c r="BA96" s="109" t="n">
        <f aca="false">'32 - místnost 311 ko - 32...'!H33</f>
        <v>0</v>
      </c>
      <c r="BB96" s="109" t="n">
        <f aca="false">'32 - místnost 311 ko - 32...'!H34</f>
        <v>0</v>
      </c>
      <c r="BC96" s="109" t="n">
        <f aca="false">'32 - místnost 311 ko - 32...'!H35</f>
        <v>0</v>
      </c>
      <c r="BD96" s="111" t="n">
        <f aca="false">'32 - místnost 311 ko - 32...'!H36</f>
        <v>0</v>
      </c>
      <c r="BT96" s="112" t="s">
        <v>81</v>
      </c>
      <c r="BV96" s="112" t="s">
        <v>75</v>
      </c>
      <c r="BW96" s="112" t="s">
        <v>106</v>
      </c>
      <c r="BX96" s="112" t="s">
        <v>76</v>
      </c>
    </row>
    <row r="97" s="107" customFormat="true" ht="63" hidden="false" customHeight="true" outlineLevel="0" collapsed="false">
      <c r="A97" s="100" t="s">
        <v>78</v>
      </c>
      <c r="B97" s="101"/>
      <c r="C97" s="102"/>
      <c r="D97" s="103" t="s">
        <v>107</v>
      </c>
      <c r="E97" s="103"/>
      <c r="F97" s="103"/>
      <c r="G97" s="103"/>
      <c r="H97" s="103"/>
      <c r="I97" s="104"/>
      <c r="J97" s="103" t="s">
        <v>108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 t="n">
        <f aca="false">'33 - místnost 315 WC - 33...'!M30</f>
        <v>0</v>
      </c>
      <c r="AH97" s="105"/>
      <c r="AI97" s="105"/>
      <c r="AJ97" s="105"/>
      <c r="AK97" s="105"/>
      <c r="AL97" s="105"/>
      <c r="AM97" s="105"/>
      <c r="AN97" s="105" t="n">
        <f aca="false">SUM(AG97,AT97)</f>
        <v>0</v>
      </c>
      <c r="AO97" s="105"/>
      <c r="AP97" s="105"/>
      <c r="AQ97" s="106"/>
      <c r="AS97" s="108" t="n">
        <f aca="false">'33 - místnost 315 WC - 33...'!M28</f>
        <v>0</v>
      </c>
      <c r="AT97" s="109" t="n">
        <f aca="false">ROUND(SUM(AV97:AW97),2)</f>
        <v>0</v>
      </c>
      <c r="AU97" s="110" t="n">
        <f aca="false">'33 - místnost 315 WC - 33...'!W123</f>
        <v>0</v>
      </c>
      <c r="AV97" s="109" t="n">
        <f aca="false">'33 - místnost 315 WC - 33...'!M32</f>
        <v>0</v>
      </c>
      <c r="AW97" s="109" t="n">
        <f aca="false">'33 - místnost 315 WC - 33...'!M33</f>
        <v>0</v>
      </c>
      <c r="AX97" s="109" t="n">
        <f aca="false">'33 - místnost 315 WC - 33...'!M34</f>
        <v>0</v>
      </c>
      <c r="AY97" s="109" t="n">
        <f aca="false">'33 - místnost 315 WC - 33...'!M35</f>
        <v>0</v>
      </c>
      <c r="AZ97" s="109" t="n">
        <f aca="false">'33 - místnost 315 WC - 33...'!H32</f>
        <v>0</v>
      </c>
      <c r="BA97" s="109" t="n">
        <f aca="false">'33 - místnost 315 WC - 33...'!H33</f>
        <v>0</v>
      </c>
      <c r="BB97" s="109" t="n">
        <f aca="false">'33 - místnost 315 WC - 33...'!H34</f>
        <v>0</v>
      </c>
      <c r="BC97" s="109" t="n">
        <f aca="false">'33 - místnost 315 WC - 33...'!H35</f>
        <v>0</v>
      </c>
      <c r="BD97" s="111" t="n">
        <f aca="false">'33 - místnost 315 WC - 33...'!H36</f>
        <v>0</v>
      </c>
      <c r="BT97" s="112" t="s">
        <v>81</v>
      </c>
      <c r="BV97" s="112" t="s">
        <v>75</v>
      </c>
      <c r="BW97" s="112" t="s">
        <v>109</v>
      </c>
      <c r="BX97" s="112" t="s">
        <v>76</v>
      </c>
    </row>
    <row r="98" s="107" customFormat="true" ht="63" hidden="false" customHeight="true" outlineLevel="0" collapsed="false">
      <c r="A98" s="100" t="s">
        <v>78</v>
      </c>
      <c r="B98" s="101"/>
      <c r="C98" s="102"/>
      <c r="D98" s="103" t="s">
        <v>110</v>
      </c>
      <c r="E98" s="103"/>
      <c r="F98" s="103"/>
      <c r="G98" s="103"/>
      <c r="H98" s="103"/>
      <c r="I98" s="104"/>
      <c r="J98" s="103" t="s">
        <v>111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 t="n">
        <f aca="false">'34 - místnost 320 WC - 34...'!M30</f>
        <v>0</v>
      </c>
      <c r="AH98" s="105"/>
      <c r="AI98" s="105"/>
      <c r="AJ98" s="105"/>
      <c r="AK98" s="105"/>
      <c r="AL98" s="105"/>
      <c r="AM98" s="105"/>
      <c r="AN98" s="105" t="n">
        <f aca="false">SUM(AG98,AT98)</f>
        <v>0</v>
      </c>
      <c r="AO98" s="105"/>
      <c r="AP98" s="105"/>
      <c r="AQ98" s="106"/>
      <c r="AS98" s="108" t="n">
        <f aca="false">'34 - místnost 320 WC - 34...'!M28</f>
        <v>0</v>
      </c>
      <c r="AT98" s="109" t="n">
        <f aca="false">ROUND(SUM(AV98:AW98),2)</f>
        <v>0</v>
      </c>
      <c r="AU98" s="110" t="n">
        <f aca="false">'34 - místnost 320 WC - 34...'!W123</f>
        <v>0</v>
      </c>
      <c r="AV98" s="109" t="n">
        <f aca="false">'34 - místnost 320 WC - 34...'!M32</f>
        <v>0</v>
      </c>
      <c r="AW98" s="109" t="n">
        <f aca="false">'34 - místnost 320 WC - 34...'!M33</f>
        <v>0</v>
      </c>
      <c r="AX98" s="109" t="n">
        <f aca="false">'34 - místnost 320 WC - 34...'!M34</f>
        <v>0</v>
      </c>
      <c r="AY98" s="109" t="n">
        <f aca="false">'34 - místnost 320 WC - 34...'!M35</f>
        <v>0</v>
      </c>
      <c r="AZ98" s="109" t="n">
        <f aca="false">'34 - místnost 320 WC - 34...'!H32</f>
        <v>0</v>
      </c>
      <c r="BA98" s="109" t="n">
        <f aca="false">'34 - místnost 320 WC - 34...'!H33</f>
        <v>0</v>
      </c>
      <c r="BB98" s="109" t="n">
        <f aca="false">'34 - místnost 320 WC - 34...'!H34</f>
        <v>0</v>
      </c>
      <c r="BC98" s="109" t="n">
        <f aca="false">'34 - místnost 320 WC - 34...'!H35</f>
        <v>0</v>
      </c>
      <c r="BD98" s="111" t="n">
        <f aca="false">'34 - místnost 320 WC - 34...'!H36</f>
        <v>0</v>
      </c>
      <c r="BT98" s="112" t="s">
        <v>81</v>
      </c>
      <c r="BV98" s="112" t="s">
        <v>75</v>
      </c>
      <c r="BW98" s="112" t="s">
        <v>112</v>
      </c>
      <c r="BX98" s="112" t="s">
        <v>76</v>
      </c>
    </row>
    <row r="99" s="107" customFormat="true" ht="63" hidden="false" customHeight="true" outlineLevel="0" collapsed="false">
      <c r="A99" s="100" t="s">
        <v>78</v>
      </c>
      <c r="B99" s="101"/>
      <c r="C99" s="102"/>
      <c r="D99" s="103" t="s">
        <v>113</v>
      </c>
      <c r="E99" s="103"/>
      <c r="F99" s="103"/>
      <c r="G99" s="103"/>
      <c r="H99" s="103"/>
      <c r="I99" s="104"/>
      <c r="J99" s="103" t="s">
        <v>114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 t="n">
        <f aca="false">'35 - místnost 322 ča - 35...'!M30</f>
        <v>0</v>
      </c>
      <c r="AH99" s="105"/>
      <c r="AI99" s="105"/>
      <c r="AJ99" s="105"/>
      <c r="AK99" s="105"/>
      <c r="AL99" s="105"/>
      <c r="AM99" s="105"/>
      <c r="AN99" s="105" t="n">
        <f aca="false">SUM(AG99,AT99)</f>
        <v>0</v>
      </c>
      <c r="AO99" s="105"/>
      <c r="AP99" s="105"/>
      <c r="AQ99" s="106"/>
      <c r="AS99" s="108" t="n">
        <f aca="false">'35 - místnost 322 ča - 35...'!M28</f>
        <v>0</v>
      </c>
      <c r="AT99" s="109" t="n">
        <f aca="false">ROUND(SUM(AV99:AW99),2)</f>
        <v>0</v>
      </c>
      <c r="AU99" s="110" t="n">
        <f aca="false">'35 - místnost 322 ča - 35...'!W122</f>
        <v>0</v>
      </c>
      <c r="AV99" s="109" t="n">
        <f aca="false">'35 - místnost 322 ča - 35...'!M32</f>
        <v>0</v>
      </c>
      <c r="AW99" s="109" t="n">
        <f aca="false">'35 - místnost 322 ča - 35...'!M33</f>
        <v>0</v>
      </c>
      <c r="AX99" s="109" t="n">
        <f aca="false">'35 - místnost 322 ča - 35...'!M34</f>
        <v>0</v>
      </c>
      <c r="AY99" s="109" t="n">
        <f aca="false">'35 - místnost 322 ča - 35...'!M35</f>
        <v>0</v>
      </c>
      <c r="AZ99" s="109" t="n">
        <f aca="false">'35 - místnost 322 ča - 35...'!H32</f>
        <v>0</v>
      </c>
      <c r="BA99" s="109" t="n">
        <f aca="false">'35 - místnost 322 ča - 35...'!H33</f>
        <v>0</v>
      </c>
      <c r="BB99" s="109" t="n">
        <f aca="false">'35 - místnost 322 ča - 35...'!H34</f>
        <v>0</v>
      </c>
      <c r="BC99" s="109" t="n">
        <f aca="false">'35 - místnost 322 ča - 35...'!H35</f>
        <v>0</v>
      </c>
      <c r="BD99" s="111" t="n">
        <f aca="false">'35 - místnost 322 ča - 35...'!H36</f>
        <v>0</v>
      </c>
      <c r="BT99" s="112" t="s">
        <v>81</v>
      </c>
      <c r="BV99" s="112" t="s">
        <v>75</v>
      </c>
      <c r="BW99" s="112" t="s">
        <v>115</v>
      </c>
      <c r="BX99" s="112" t="s">
        <v>76</v>
      </c>
    </row>
    <row r="100" s="107" customFormat="true" ht="63" hidden="false" customHeight="true" outlineLevel="0" collapsed="false">
      <c r="A100" s="100" t="s">
        <v>78</v>
      </c>
      <c r="B100" s="101"/>
      <c r="C100" s="102"/>
      <c r="D100" s="103" t="s">
        <v>116</v>
      </c>
      <c r="E100" s="103"/>
      <c r="F100" s="103"/>
      <c r="G100" s="103"/>
      <c r="H100" s="103"/>
      <c r="I100" s="104"/>
      <c r="J100" s="103" t="s">
        <v>117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 t="n">
        <f aca="false">'36 - chodba v 2.NP - - 36...'!M30</f>
        <v>0</v>
      </c>
      <c r="AH100" s="105"/>
      <c r="AI100" s="105"/>
      <c r="AJ100" s="105"/>
      <c r="AK100" s="105"/>
      <c r="AL100" s="105"/>
      <c r="AM100" s="105"/>
      <c r="AN100" s="105" t="n">
        <f aca="false">SUM(AG100,AT100)</f>
        <v>0</v>
      </c>
      <c r="AO100" s="105"/>
      <c r="AP100" s="105"/>
      <c r="AQ100" s="106"/>
      <c r="AS100" s="108" t="n">
        <f aca="false">'36 - chodba v 2.NP - - 36...'!M28</f>
        <v>0</v>
      </c>
      <c r="AT100" s="109" t="n">
        <f aca="false">ROUND(SUM(AV100:AW100),2)</f>
        <v>0</v>
      </c>
      <c r="AU100" s="110" t="n">
        <f aca="false">'36 - chodba v 2.NP - - 36...'!W121</f>
        <v>0</v>
      </c>
      <c r="AV100" s="109" t="n">
        <f aca="false">'36 - chodba v 2.NP - - 36...'!M32</f>
        <v>0</v>
      </c>
      <c r="AW100" s="109" t="n">
        <f aca="false">'36 - chodba v 2.NP - - 36...'!M33</f>
        <v>0</v>
      </c>
      <c r="AX100" s="109" t="n">
        <f aca="false">'36 - chodba v 2.NP - - 36...'!M34</f>
        <v>0</v>
      </c>
      <c r="AY100" s="109" t="n">
        <f aca="false">'36 - chodba v 2.NP - - 36...'!M35</f>
        <v>0</v>
      </c>
      <c r="AZ100" s="109" t="n">
        <f aca="false">'36 - chodba v 2.NP - - 36...'!H32</f>
        <v>0</v>
      </c>
      <c r="BA100" s="109" t="n">
        <f aca="false">'36 - chodba v 2.NP - - 36...'!H33</f>
        <v>0</v>
      </c>
      <c r="BB100" s="109" t="n">
        <f aca="false">'36 - chodba v 2.NP - - 36...'!H34</f>
        <v>0</v>
      </c>
      <c r="BC100" s="109" t="n">
        <f aca="false">'36 - chodba v 2.NP - - 36...'!H35</f>
        <v>0</v>
      </c>
      <c r="BD100" s="111" t="n">
        <f aca="false">'36 - chodba v 2.NP - - 36...'!H36</f>
        <v>0</v>
      </c>
      <c r="BT100" s="112" t="s">
        <v>81</v>
      </c>
      <c r="BV100" s="112" t="s">
        <v>75</v>
      </c>
      <c r="BW100" s="112" t="s">
        <v>118</v>
      </c>
      <c r="BX100" s="112" t="s">
        <v>76</v>
      </c>
    </row>
    <row r="101" customFormat="false" ht="63" hidden="false" customHeight="true" outlineLevel="0" collapsed="false">
      <c r="A101" s="100" t="s">
        <v>78</v>
      </c>
      <c r="B101" s="101"/>
      <c r="C101" s="102"/>
      <c r="D101" s="103" t="s">
        <v>119</v>
      </c>
      <c r="E101" s="103"/>
      <c r="F101" s="103"/>
      <c r="G101" s="103"/>
      <c r="H101" s="103"/>
      <c r="I101" s="104"/>
      <c r="J101" s="103" t="s">
        <v>120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 t="n">
        <f aca="false">'37 - rampa - L2 lůžk - 37...'!M30</f>
        <v>0</v>
      </c>
      <c r="AH101" s="105"/>
      <c r="AI101" s="105"/>
      <c r="AJ101" s="105"/>
      <c r="AK101" s="105"/>
      <c r="AL101" s="105"/>
      <c r="AM101" s="105"/>
      <c r="AN101" s="105" t="n">
        <f aca="false">SUM(AG101,AT101)</f>
        <v>0</v>
      </c>
      <c r="AO101" s="105"/>
      <c r="AP101" s="105"/>
      <c r="AQ101" s="106"/>
      <c r="AR101" s="107"/>
      <c r="AS101" s="113" t="n">
        <f aca="false">'37 - rampa - L2 lůžk - 37...'!M28</f>
        <v>0</v>
      </c>
      <c r="AT101" s="114" t="n">
        <f aca="false">ROUND(SUM(AV101:AW101),2)</f>
        <v>0</v>
      </c>
      <c r="AU101" s="115" t="n">
        <f aca="false">'37 - rampa - L2 lůžk - 37...'!W121</f>
        <v>0</v>
      </c>
      <c r="AV101" s="114" t="n">
        <f aca="false">'37 - rampa - L2 lůžk - 37...'!M32</f>
        <v>0</v>
      </c>
      <c r="AW101" s="114" t="n">
        <f aca="false">'37 - rampa - L2 lůžk - 37...'!M33</f>
        <v>0</v>
      </c>
      <c r="AX101" s="114" t="n">
        <f aca="false">'37 - rampa - L2 lůžk - 37...'!M34</f>
        <v>0</v>
      </c>
      <c r="AY101" s="114" t="n">
        <f aca="false">'37 - rampa - L2 lůžk - 37...'!M35</f>
        <v>0</v>
      </c>
      <c r="AZ101" s="114" t="n">
        <f aca="false">'37 - rampa - L2 lůžk - 37...'!H32</f>
        <v>0</v>
      </c>
      <c r="BA101" s="114" t="n">
        <f aca="false">'37 - rampa - L2 lůžk - 37...'!H33</f>
        <v>0</v>
      </c>
      <c r="BB101" s="114" t="n">
        <f aca="false">'37 - rampa - L2 lůžk - 37...'!H34</f>
        <v>0</v>
      </c>
      <c r="BC101" s="114" t="n">
        <f aca="false">'37 - rampa - L2 lůžk - 37...'!H35</f>
        <v>0</v>
      </c>
      <c r="BD101" s="116" t="n">
        <f aca="false">'37 - rampa - L2 lůžk - 37...'!H36</f>
        <v>0</v>
      </c>
      <c r="BT101" s="112" t="s">
        <v>81</v>
      </c>
      <c r="BV101" s="112" t="s">
        <v>75</v>
      </c>
      <c r="BW101" s="112" t="s">
        <v>121</v>
      </c>
      <c r="BX101" s="112" t="s">
        <v>76</v>
      </c>
    </row>
    <row r="102" customFormat="false" ht="13.5" hidden="false" customHeight="false" outlineLevel="0" collapsed="false">
      <c r="B102" s="14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6"/>
    </row>
    <row r="103" s="32" customFormat="true" ht="30" hidden="false" customHeight="true" outlineLevel="0" collapsed="false">
      <c r="B103" s="33"/>
      <c r="C103" s="90" t="s">
        <v>122</v>
      </c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93" t="n">
        <f aca="false">ROUND(SUM(AG104:AG107),2)</f>
        <v>0</v>
      </c>
      <c r="AH103" s="93"/>
      <c r="AI103" s="93"/>
      <c r="AJ103" s="93"/>
      <c r="AK103" s="93"/>
      <c r="AL103" s="93"/>
      <c r="AM103" s="93"/>
      <c r="AN103" s="93" t="n">
        <f aca="false">ROUND(SUM(AN104:AN107),2)</f>
        <v>0</v>
      </c>
      <c r="AO103" s="93"/>
      <c r="AP103" s="93"/>
      <c r="AQ103" s="35"/>
      <c r="AS103" s="86" t="s">
        <v>123</v>
      </c>
      <c r="AT103" s="87" t="s">
        <v>124</v>
      </c>
      <c r="AU103" s="87" t="s">
        <v>37</v>
      </c>
      <c r="AV103" s="88" t="s">
        <v>60</v>
      </c>
    </row>
    <row r="104" customFormat="false" ht="19.9" hidden="false" customHeight="true" outlineLevel="0" collapsed="false">
      <c r="A104" s="32"/>
      <c r="B104" s="33"/>
      <c r="C104" s="34"/>
      <c r="D104" s="117" t="s">
        <v>125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118" t="n">
        <f aca="false">ROUND(AG87*AS104,2)</f>
        <v>0</v>
      </c>
      <c r="AH104" s="118"/>
      <c r="AI104" s="118"/>
      <c r="AJ104" s="118"/>
      <c r="AK104" s="118"/>
      <c r="AL104" s="118"/>
      <c r="AM104" s="118"/>
      <c r="AN104" s="119" t="n">
        <f aca="false">ROUND(AG104+AV104,2)</f>
        <v>0</v>
      </c>
      <c r="AO104" s="119"/>
      <c r="AP104" s="119"/>
      <c r="AQ104" s="35"/>
      <c r="AS104" s="120" t="n">
        <v>0</v>
      </c>
      <c r="AT104" s="121" t="s">
        <v>126</v>
      </c>
      <c r="AU104" s="121" t="s">
        <v>38</v>
      </c>
      <c r="AV104" s="122" t="n">
        <f aca="false">ROUND(IF(AU104="základní",AG104*L31,IF(AU104="snížená",AG104*L32,0)),2)</f>
        <v>0</v>
      </c>
      <c r="BV104" s="10" t="s">
        <v>127</v>
      </c>
      <c r="BY104" s="123" t="n">
        <f aca="false">IF(AU104="základní",AV104,0)</f>
        <v>0</v>
      </c>
      <c r="BZ104" s="123" t="n">
        <f aca="false">IF(AU104="snížená",AV104,0)</f>
        <v>0</v>
      </c>
      <c r="CA104" s="123" t="n">
        <v>0</v>
      </c>
      <c r="CB104" s="123" t="n">
        <v>0</v>
      </c>
      <c r="CC104" s="123" t="n">
        <v>0</v>
      </c>
      <c r="CD104" s="123" t="n">
        <f aca="false">IF(AU104="základní",AG104,0)</f>
        <v>0</v>
      </c>
      <c r="CE104" s="123" t="n">
        <f aca="false">IF(AU104="snížená",AG104,0)</f>
        <v>0</v>
      </c>
      <c r="CF104" s="123" t="n">
        <f aca="false">IF(AU104="zákl. přenesená",AG104,0)</f>
        <v>0</v>
      </c>
      <c r="CG104" s="123" t="n">
        <f aca="false">IF(AU104="sníž. přenesená",AG104,0)</f>
        <v>0</v>
      </c>
      <c r="CH104" s="123" t="n">
        <f aca="false">IF(AU104="nulová",AG104,0)</f>
        <v>0</v>
      </c>
      <c r="CI104" s="10" t="n">
        <f aca="false">IF(AU104="základní",1,IF(AU104="snížená",2,IF(AU104="zákl. přenesená",4,IF(AU104="sníž. přenesená",5,3))))</f>
        <v>1</v>
      </c>
      <c r="CJ104" s="10" t="n">
        <f aca="false">IF(AT104="stavební čast",1,IF(88104="investiční čast",2,3))</f>
        <v>1</v>
      </c>
      <c r="CK104" s="10" t="str">
        <f aca="false">IF(D104="Vyplň vlastní","","x")</f>
        <v>x</v>
      </c>
    </row>
    <row r="105" customFormat="false" ht="19.9" hidden="false" customHeight="true" outlineLevel="0" collapsed="false">
      <c r="A105" s="32"/>
      <c r="B105" s="33"/>
      <c r="C105" s="34"/>
      <c r="D105" s="124" t="s">
        <v>128</v>
      </c>
      <c r="E105" s="124"/>
      <c r="F105" s="124"/>
      <c r="G105" s="124"/>
      <c r="H105" s="124"/>
      <c r="I105" s="124"/>
      <c r="J105" s="124"/>
      <c r="K105" s="124"/>
      <c r="L105" s="124"/>
      <c r="M105" s="124"/>
      <c r="N105" s="124"/>
      <c r="O105" s="124"/>
      <c r="P105" s="124"/>
      <c r="Q105" s="124"/>
      <c r="R105" s="124"/>
      <c r="S105" s="124"/>
      <c r="T105" s="124"/>
      <c r="U105" s="124"/>
      <c r="V105" s="124"/>
      <c r="W105" s="124"/>
      <c r="X105" s="124"/>
      <c r="Y105" s="124"/>
      <c r="Z105" s="124"/>
      <c r="AA105" s="124"/>
      <c r="AB105" s="124"/>
      <c r="AC105" s="34"/>
      <c r="AD105" s="34"/>
      <c r="AE105" s="34"/>
      <c r="AF105" s="34"/>
      <c r="AG105" s="118" t="n">
        <f aca="false">AG87*AS105</f>
        <v>0</v>
      </c>
      <c r="AH105" s="118"/>
      <c r="AI105" s="118"/>
      <c r="AJ105" s="118"/>
      <c r="AK105" s="118"/>
      <c r="AL105" s="118"/>
      <c r="AM105" s="118"/>
      <c r="AN105" s="119" t="n">
        <f aca="false">AG105+AV105</f>
        <v>0</v>
      </c>
      <c r="AO105" s="119"/>
      <c r="AP105" s="119"/>
      <c r="AQ105" s="35"/>
      <c r="AS105" s="125" t="n">
        <v>0</v>
      </c>
      <c r="AT105" s="126" t="s">
        <v>126</v>
      </c>
      <c r="AU105" s="126" t="s">
        <v>38</v>
      </c>
      <c r="AV105" s="127" t="n">
        <f aca="false">ROUND(IF(AU105="nulová",0,IF(OR(AU105="základní",AU105="zákl. přenesená"),AG105*L31,AG105*L32)),2)</f>
        <v>0</v>
      </c>
      <c r="BV105" s="10" t="s">
        <v>129</v>
      </c>
      <c r="BY105" s="123" t="n">
        <f aca="false">IF(AU105="základní",AV105,0)</f>
        <v>0</v>
      </c>
      <c r="BZ105" s="123" t="n">
        <f aca="false">IF(AU105="snížená",AV105,0)</f>
        <v>0</v>
      </c>
      <c r="CA105" s="123" t="n">
        <f aca="false">IF(AU105="zákl. přenesená",AV105,0)</f>
        <v>0</v>
      </c>
      <c r="CB105" s="123" t="n">
        <f aca="false">IF(AU105="sníž. přenesená",AV105,0)</f>
        <v>0</v>
      </c>
      <c r="CC105" s="123" t="n">
        <f aca="false">IF(AU105="nulová",AV105,0)</f>
        <v>0</v>
      </c>
      <c r="CD105" s="123" t="n">
        <f aca="false">IF(AU105="základní",AG105,0)</f>
        <v>0</v>
      </c>
      <c r="CE105" s="123" t="n">
        <f aca="false">IF(AU105="snížená",AG105,0)</f>
        <v>0</v>
      </c>
      <c r="CF105" s="123" t="n">
        <f aca="false">IF(AU105="zákl. přenesená",AG105,0)</f>
        <v>0</v>
      </c>
      <c r="CG105" s="123" t="n">
        <f aca="false">IF(AU105="sníž. přenesená",AG105,0)</f>
        <v>0</v>
      </c>
      <c r="CH105" s="123" t="n">
        <f aca="false">IF(AU105="nulová",AG105,0)</f>
        <v>0</v>
      </c>
      <c r="CI105" s="10" t="n">
        <f aca="false">IF(AU105="základní",1,IF(AU105="snížená",2,IF(AU105="zákl. přenesená",4,IF(AU105="sníž. přenesená",5,3))))</f>
        <v>1</v>
      </c>
      <c r="CJ105" s="10" t="n">
        <f aca="false">IF(AT105="stavební čast",1,IF(88105="investiční čast",2,3))</f>
        <v>1</v>
      </c>
      <c r="CK105" s="10" t="str">
        <f aca="false">IF(D105="Vyplň vlastní","","x")</f>
        <v/>
      </c>
    </row>
    <row r="106" customFormat="false" ht="19.9" hidden="false" customHeight="true" outlineLevel="0" collapsed="false">
      <c r="A106" s="32"/>
      <c r="B106" s="33"/>
      <c r="C106" s="34"/>
      <c r="D106" s="124" t="s">
        <v>128</v>
      </c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24"/>
      <c r="Q106" s="124"/>
      <c r="R106" s="124"/>
      <c r="S106" s="124"/>
      <c r="T106" s="124"/>
      <c r="U106" s="124"/>
      <c r="V106" s="124"/>
      <c r="W106" s="124"/>
      <c r="X106" s="124"/>
      <c r="Y106" s="124"/>
      <c r="Z106" s="124"/>
      <c r="AA106" s="124"/>
      <c r="AB106" s="124"/>
      <c r="AC106" s="34"/>
      <c r="AD106" s="34"/>
      <c r="AE106" s="34"/>
      <c r="AF106" s="34"/>
      <c r="AG106" s="118" t="n">
        <f aca="false">AG87*AS106</f>
        <v>0</v>
      </c>
      <c r="AH106" s="118"/>
      <c r="AI106" s="118"/>
      <c r="AJ106" s="118"/>
      <c r="AK106" s="118"/>
      <c r="AL106" s="118"/>
      <c r="AM106" s="118"/>
      <c r="AN106" s="119" t="n">
        <f aca="false">AG106+AV106</f>
        <v>0</v>
      </c>
      <c r="AO106" s="119"/>
      <c r="AP106" s="119"/>
      <c r="AQ106" s="35"/>
      <c r="AS106" s="125" t="n">
        <v>0</v>
      </c>
      <c r="AT106" s="126" t="s">
        <v>126</v>
      </c>
      <c r="AU106" s="126" t="s">
        <v>38</v>
      </c>
      <c r="AV106" s="127" t="n">
        <f aca="false">ROUND(IF(AU106="nulová",0,IF(OR(AU106="základní",AU106="zákl. přenesená"),AG106*L31,AG106*L32)),2)</f>
        <v>0</v>
      </c>
      <c r="BV106" s="10" t="s">
        <v>129</v>
      </c>
      <c r="BY106" s="123" t="n">
        <f aca="false">IF(AU106="základní",AV106,0)</f>
        <v>0</v>
      </c>
      <c r="BZ106" s="123" t="n">
        <f aca="false">IF(AU106="snížená",AV106,0)</f>
        <v>0</v>
      </c>
      <c r="CA106" s="123" t="n">
        <f aca="false">IF(AU106="zákl. přenesená",AV106,0)</f>
        <v>0</v>
      </c>
      <c r="CB106" s="123" t="n">
        <f aca="false">IF(AU106="sníž. přenesená",AV106,0)</f>
        <v>0</v>
      </c>
      <c r="CC106" s="123" t="n">
        <f aca="false">IF(AU106="nulová",AV106,0)</f>
        <v>0</v>
      </c>
      <c r="CD106" s="123" t="n">
        <f aca="false">IF(AU106="základní",AG106,0)</f>
        <v>0</v>
      </c>
      <c r="CE106" s="123" t="n">
        <f aca="false">IF(AU106="snížená",AG106,0)</f>
        <v>0</v>
      </c>
      <c r="CF106" s="123" t="n">
        <f aca="false">IF(AU106="zákl. přenesená",AG106,0)</f>
        <v>0</v>
      </c>
      <c r="CG106" s="123" t="n">
        <f aca="false">IF(AU106="sníž. přenesená",AG106,0)</f>
        <v>0</v>
      </c>
      <c r="CH106" s="123" t="n">
        <f aca="false">IF(AU106="nulová",AG106,0)</f>
        <v>0</v>
      </c>
      <c r="CI106" s="10" t="n">
        <f aca="false">IF(AU106="základní",1,IF(AU106="snížená",2,IF(AU106="zákl. přenesená",4,IF(AU106="sníž. přenesená",5,3))))</f>
        <v>1</v>
      </c>
      <c r="CJ106" s="10" t="n">
        <f aca="false">IF(AT106="stavební čast",1,IF(88106="investiční čast",2,3))</f>
        <v>1</v>
      </c>
      <c r="CK106" s="10" t="str">
        <f aca="false">IF(D106="Vyplň vlastní","","x")</f>
        <v/>
      </c>
    </row>
    <row r="107" customFormat="false" ht="19.9" hidden="false" customHeight="true" outlineLevel="0" collapsed="false">
      <c r="A107" s="32"/>
      <c r="B107" s="33"/>
      <c r="C107" s="34"/>
      <c r="D107" s="124" t="s">
        <v>128</v>
      </c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34"/>
      <c r="AD107" s="34"/>
      <c r="AE107" s="34"/>
      <c r="AF107" s="34"/>
      <c r="AG107" s="118" t="n">
        <f aca="false">AG87*AS107</f>
        <v>0</v>
      </c>
      <c r="AH107" s="118"/>
      <c r="AI107" s="118"/>
      <c r="AJ107" s="118"/>
      <c r="AK107" s="118"/>
      <c r="AL107" s="118"/>
      <c r="AM107" s="118"/>
      <c r="AN107" s="119" t="n">
        <f aca="false">AG107+AV107</f>
        <v>0</v>
      </c>
      <c r="AO107" s="119"/>
      <c r="AP107" s="119"/>
      <c r="AQ107" s="35"/>
      <c r="AS107" s="128" t="n">
        <v>0</v>
      </c>
      <c r="AT107" s="129" t="s">
        <v>126</v>
      </c>
      <c r="AU107" s="129" t="s">
        <v>38</v>
      </c>
      <c r="AV107" s="130" t="n">
        <f aca="false">ROUND(IF(AU107="nulová",0,IF(OR(AU107="základní",AU107="zákl. přenesená"),AG107*L31,AG107*L32)),2)</f>
        <v>0</v>
      </c>
      <c r="BV107" s="10" t="s">
        <v>129</v>
      </c>
      <c r="BY107" s="123" t="n">
        <f aca="false">IF(AU107="základní",AV107,0)</f>
        <v>0</v>
      </c>
      <c r="BZ107" s="123" t="n">
        <f aca="false">IF(AU107="snížená",AV107,0)</f>
        <v>0</v>
      </c>
      <c r="CA107" s="123" t="n">
        <f aca="false">IF(AU107="zákl. přenesená",AV107,0)</f>
        <v>0</v>
      </c>
      <c r="CB107" s="123" t="n">
        <f aca="false">IF(AU107="sníž. přenesená",AV107,0)</f>
        <v>0</v>
      </c>
      <c r="CC107" s="123" t="n">
        <f aca="false">IF(AU107="nulová",AV107,0)</f>
        <v>0</v>
      </c>
      <c r="CD107" s="123" t="n">
        <f aca="false">IF(AU107="základní",AG107,0)</f>
        <v>0</v>
      </c>
      <c r="CE107" s="123" t="n">
        <f aca="false">IF(AU107="snížená",AG107,0)</f>
        <v>0</v>
      </c>
      <c r="CF107" s="123" t="n">
        <f aca="false">IF(AU107="zákl. přenesená",AG107,0)</f>
        <v>0</v>
      </c>
      <c r="CG107" s="123" t="n">
        <f aca="false">IF(AU107="sníž. přenesená",AG107,0)</f>
        <v>0</v>
      </c>
      <c r="CH107" s="123" t="n">
        <f aca="false">IF(AU107="nulová",AG107,0)</f>
        <v>0</v>
      </c>
      <c r="CI107" s="10" t="n">
        <f aca="false">IF(AU107="základní",1,IF(AU107="snížená",2,IF(AU107="zákl. přenesená",4,IF(AU107="sníž. přenesená",5,3))))</f>
        <v>1</v>
      </c>
      <c r="CJ107" s="10" t="n">
        <f aca="false">IF(AT107="stavební čast",1,IF(88107="investiční čast",2,3))</f>
        <v>1</v>
      </c>
      <c r="CK107" s="10" t="str">
        <f aca="false">IF(D107="Vyplň vlastní","","x")</f>
        <v/>
      </c>
    </row>
    <row r="108" customFormat="false" ht="10.9" hidden="false" customHeight="true" outlineLevel="0" collapsed="false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5"/>
    </row>
    <row r="109" customFormat="false" ht="30" hidden="false" customHeight="true" outlineLevel="0" collapsed="false">
      <c r="A109" s="32"/>
      <c r="B109" s="33"/>
      <c r="C109" s="131" t="s">
        <v>130</v>
      </c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3" t="n">
        <f aca="false">ROUND(AG87+AG103,2)</f>
        <v>0</v>
      </c>
      <c r="AH109" s="133"/>
      <c r="AI109" s="133"/>
      <c r="AJ109" s="133"/>
      <c r="AK109" s="133"/>
      <c r="AL109" s="133"/>
      <c r="AM109" s="133"/>
      <c r="AN109" s="133" t="n">
        <f aca="false">AN87+AN103</f>
        <v>0</v>
      </c>
      <c r="AO109" s="133"/>
      <c r="AP109" s="133"/>
      <c r="AQ109" s="35"/>
    </row>
    <row r="110" customFormat="false" ht="6.95" hidden="false" customHeight="true" outlineLevel="0" collapsed="false">
      <c r="A110" s="32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  <c r="AA110" s="63"/>
      <c r="AB110" s="63"/>
      <c r="AC110" s="63"/>
      <c r="AD110" s="63"/>
      <c r="AE110" s="63"/>
      <c r="AF110" s="63"/>
      <c r="AG110" s="63"/>
      <c r="AH110" s="63"/>
      <c r="AI110" s="63"/>
      <c r="AJ110" s="63"/>
      <c r="AK110" s="63"/>
      <c r="AL110" s="63"/>
      <c r="AM110" s="63"/>
      <c r="AN110" s="63"/>
      <c r="AO110" s="63"/>
      <c r="AP110" s="63"/>
      <c r="AQ110" s="64"/>
    </row>
  </sheetData>
  <mergeCells count="110">
    <mergeCell ref="C2:AP2"/>
    <mergeCell ref="AR2:BE2"/>
    <mergeCell ref="C4:AP4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G87:AM87"/>
    <mergeCell ref="AN87:AP87"/>
    <mergeCell ref="D88:H88"/>
    <mergeCell ref="J88:AF88"/>
    <mergeCell ref="AG88:AM88"/>
    <mergeCell ref="AN88:AP88"/>
    <mergeCell ref="D89:H89"/>
    <mergeCell ref="J89:AF89"/>
    <mergeCell ref="AG89:AM89"/>
    <mergeCell ref="AN89:AP89"/>
    <mergeCell ref="D90:H90"/>
    <mergeCell ref="J90:AF90"/>
    <mergeCell ref="AG90:AM90"/>
    <mergeCell ref="AN90:AP90"/>
    <mergeCell ref="D91:H91"/>
    <mergeCell ref="J91:AF91"/>
    <mergeCell ref="AG91:AM91"/>
    <mergeCell ref="AN91:AP91"/>
    <mergeCell ref="D92:H92"/>
    <mergeCell ref="J92:AF92"/>
    <mergeCell ref="AG92:AM92"/>
    <mergeCell ref="AN92:AP92"/>
    <mergeCell ref="D93:H93"/>
    <mergeCell ref="J93:AF93"/>
    <mergeCell ref="AG93:AM93"/>
    <mergeCell ref="AN93:AP93"/>
    <mergeCell ref="D94:H94"/>
    <mergeCell ref="J94:AF94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100:H100"/>
    <mergeCell ref="J100:AF100"/>
    <mergeCell ref="AG100:AM100"/>
    <mergeCell ref="AN100:AP100"/>
    <mergeCell ref="D101:H101"/>
    <mergeCell ref="J101:AF101"/>
    <mergeCell ref="AG101:AM101"/>
    <mergeCell ref="AN101:AP101"/>
    <mergeCell ref="AG103:AM103"/>
    <mergeCell ref="AN103:AP103"/>
    <mergeCell ref="AG104:AM104"/>
    <mergeCell ref="AN104:AP104"/>
    <mergeCell ref="D105:AB105"/>
    <mergeCell ref="AG105:AM105"/>
    <mergeCell ref="AN105:AP105"/>
    <mergeCell ref="D106:AB106"/>
    <mergeCell ref="AG106:AM106"/>
    <mergeCell ref="AN106:AP106"/>
    <mergeCell ref="D107:AB107"/>
    <mergeCell ref="AG107:AM107"/>
    <mergeCell ref="AN107:AP107"/>
    <mergeCell ref="AG109:AM109"/>
    <mergeCell ref="AN109:AP109"/>
  </mergeCells>
  <dataValidations count="2">
    <dataValidation allowBlank="true" error="Povoleny jsou hodnoty základní, snížená, zákl. přenesená, sníž. přenesená, nulová." operator="between" showDropDown="false" showErrorMessage="true" showInputMessage="true" sqref="AU104:AU108" type="list">
      <formula1>"základní,snížená,zákl. přenesená,sníž. přenesená,nulová"</formula1>
      <formula2>0</formula2>
    </dataValidation>
    <dataValidation allowBlank="true" error="Povoleny jsou hodnoty stavební čast, technologická čast, investiční čast." operator="between" showDropDown="false" showErrorMessage="true" showInputMessage="true" sqref="AT104:AT108" type="list">
      <formula1>"stavební čast,technologická čast,investiční čast"</formula1>
      <formula2>0</formula2>
    </dataValidation>
  </dataValidations>
  <hyperlinks>
    <hyperlink ref="K1" location="C2" display="1) Souhrnný list stavby"/>
    <hyperlink ref="W1" location="C87" display="2) Rekapitulace objektů"/>
    <hyperlink ref="A88" location="'24 - místnost 111 ko - 24..!'!C2" display="/"/>
    <hyperlink ref="A89" location="'25 - místnost 115 WC - 25..!'!C2" display="/"/>
    <hyperlink ref="A90" location="'26 - místnost 120 WC - 26..!'!C2" display="/"/>
    <hyperlink ref="A91" location="'27 - místnost 122 ča - 27..!'!C2" display="/"/>
    <hyperlink ref="A92" location="'28 - místnost 211 ko - 28..!'!C2" display="/"/>
    <hyperlink ref="A93" location="'29 - místnost 215 WC - 29..!'!C2" display="/"/>
    <hyperlink ref="A94" location="'30 - místnost 220 WC - 30..!'!C2" display="/"/>
    <hyperlink ref="A95" location="'31 - místnost 222 ča - 31..!'!C2" display="/"/>
    <hyperlink ref="A96" location="'32 - místnost 311 ko - 32..!'!C2" display="/"/>
    <hyperlink ref="A97" location="'33 - místnost 315 WC - 33..!'!C2" display="/"/>
    <hyperlink ref="A98" location="'34 - místnost 320 WC - 34..!'!C2" display="/"/>
    <hyperlink ref="A99" location="'35 - místnost 322 ča - 35..!'!C2" display="/"/>
    <hyperlink ref="A100" location="'36 - chodba v 2.NP - - 36..!'!C2" display="/"/>
    <hyperlink ref="A101" location="'37 - rampa - L2 lůžk - 37..!'!C2" display="/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3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26" activePane="bottomLeft" state="frozen"/>
      <selection pane="topLeft" activeCell="A1" activeCellId="0" sqref="A1"/>
      <selection pane="bottomLeft" activeCell="F149" activeCellId="0" sqref="F149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106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546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(SUM(BE98:BE105)+SUM(BE123:BE201))</f>
        <v>0</v>
      </c>
      <c r="I32" s="142"/>
      <c r="J32" s="142"/>
      <c r="K32" s="34"/>
      <c r="L32" s="34"/>
      <c r="M32" s="142" t="n">
        <f aca="false">ROUND((SUM(BE98:BE105)+SUM(BE123:BE201)),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(SUM(BF98:BF105)+SUM(BF123:BF201))</f>
        <v>0</v>
      </c>
      <c r="I33" s="142"/>
      <c r="J33" s="142"/>
      <c r="K33" s="34"/>
      <c r="L33" s="34"/>
      <c r="M33" s="142" t="n">
        <f aca="false">ROUND((SUM(BF98:BF105)+SUM(BF123:BF201)),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(SUM(BG98:BG105)+SUM(BG123:BG201))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(SUM(BH98:BH105)+SUM(BH123:BH201))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(SUM(BI98:BI105)+SUM(BI123:BI201))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32 - místnost 311 ko - 32 - místnost 311 koupeln...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N140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N146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N147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N171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N183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32 - místnost 311 ko - 32 - místnost 311 koupeln...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W124+W146+W202</f>
        <v>0</v>
      </c>
      <c r="X123" s="54"/>
      <c r="Y123" s="180" t="n">
        <f aca="false">Y124+Y146+Y202</f>
        <v>0</v>
      </c>
      <c r="Z123" s="54"/>
      <c r="AA123" s="181" t="n">
        <f aca="false">AA124+AA146+AA202</f>
        <v>0</v>
      </c>
      <c r="AT123" s="10" t="s">
        <v>72</v>
      </c>
      <c r="AU123" s="10" t="s">
        <v>145</v>
      </c>
      <c r="BK123" s="182" t="n">
        <f aca="false">BK124+BK146+BK202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W125+W140</f>
        <v>0</v>
      </c>
      <c r="X124" s="185"/>
      <c r="Y124" s="190" t="n">
        <f aca="false">Y125+Y140</f>
        <v>0</v>
      </c>
      <c r="Z124" s="185"/>
      <c r="AA124" s="191" t="n">
        <f aca="false">AA125+AA140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BK125+BK140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SUM(W126:W139)</f>
        <v>0</v>
      </c>
      <c r="X125" s="185"/>
      <c r="Y125" s="190" t="n">
        <f aca="false">SUM(Y126:Y139)</f>
        <v>0</v>
      </c>
      <c r="Z125" s="185"/>
      <c r="AA125" s="191" t="n">
        <f aca="false">SUM(AA126:AA139)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SUM(BK126:BK139)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13.28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547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184</v>
      </c>
      <c r="G127" s="211"/>
      <c r="H127" s="211"/>
      <c r="I127" s="211"/>
      <c r="J127" s="209"/>
      <c r="K127" s="212" t="n">
        <v>13.28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13.28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13.28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548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184</v>
      </c>
      <c r="G130" s="211"/>
      <c r="H130" s="211"/>
      <c r="I130" s="211"/>
      <c r="J130" s="209"/>
      <c r="K130" s="212" t="n">
        <v>13.28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13.28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191</v>
      </c>
      <c r="F132" s="199" t="s">
        <v>192</v>
      </c>
      <c r="G132" s="199"/>
      <c r="H132" s="199"/>
      <c r="I132" s="199"/>
      <c r="J132" s="200" t="s">
        <v>193</v>
      </c>
      <c r="K132" s="201" t="n">
        <v>1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549</v>
      </c>
    </row>
    <row r="133" s="32" customFormat="true" ht="25.5" hidden="false" customHeight="true" outlineLevel="0" collapsed="false">
      <c r="B133" s="162"/>
      <c r="C133" s="197" t="s">
        <v>182</v>
      </c>
      <c r="D133" s="197" t="s">
        <v>178</v>
      </c>
      <c r="E133" s="198" t="s">
        <v>195</v>
      </c>
      <c r="F133" s="199" t="s">
        <v>196</v>
      </c>
      <c r="G133" s="199"/>
      <c r="H133" s="199"/>
      <c r="I133" s="199"/>
      <c r="J133" s="200" t="s">
        <v>197</v>
      </c>
      <c r="K133" s="201" t="n">
        <v>4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182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182</v>
      </c>
      <c r="BM133" s="10" t="s">
        <v>550</v>
      </c>
    </row>
    <row r="134" s="32" customFormat="true" ht="25.5" hidden="false" customHeight="true" outlineLevel="0" collapsed="false">
      <c r="B134" s="162"/>
      <c r="C134" s="197" t="s">
        <v>199</v>
      </c>
      <c r="D134" s="197" t="s">
        <v>178</v>
      </c>
      <c r="E134" s="198" t="s">
        <v>200</v>
      </c>
      <c r="F134" s="199" t="s">
        <v>201</v>
      </c>
      <c r="G134" s="199"/>
      <c r="H134" s="199"/>
      <c r="I134" s="199"/>
      <c r="J134" s="200" t="s">
        <v>197</v>
      </c>
      <c r="K134" s="201" t="n">
        <v>0.9</v>
      </c>
      <c r="L134" s="202" t="n">
        <v>0</v>
      </c>
      <c r="M134" s="202"/>
      <c r="N134" s="203" t="n">
        <f aca="false">ROUND(L134*K134,2)</f>
        <v>0</v>
      </c>
      <c r="O134" s="203"/>
      <c r="P134" s="203"/>
      <c r="Q134" s="203"/>
      <c r="R134" s="164"/>
      <c r="T134" s="204"/>
      <c r="U134" s="44" t="s">
        <v>38</v>
      </c>
      <c r="V134" s="34"/>
      <c r="W134" s="205" t="n">
        <f aca="false">V134*K134</f>
        <v>0</v>
      </c>
      <c r="X134" s="205" t="n">
        <v>0</v>
      </c>
      <c r="Y134" s="205" t="n">
        <f aca="false">X134*K134</f>
        <v>0</v>
      </c>
      <c r="Z134" s="205" t="n">
        <v>0</v>
      </c>
      <c r="AA134" s="206" t="n">
        <f aca="false">Z134*K134</f>
        <v>0</v>
      </c>
      <c r="AR134" s="10" t="s">
        <v>182</v>
      </c>
      <c r="AT134" s="10" t="s">
        <v>178</v>
      </c>
      <c r="AU134" s="10" t="s">
        <v>136</v>
      </c>
      <c r="AY134" s="10" t="s">
        <v>177</v>
      </c>
      <c r="BE134" s="123" t="n">
        <f aca="false">IF(U134="základní",N134,0)</f>
        <v>0</v>
      </c>
      <c r="BF134" s="123" t="n">
        <f aca="false">IF(U134="snížená",N134,0)</f>
        <v>0</v>
      </c>
      <c r="BG134" s="123" t="n">
        <f aca="false">IF(U134="zákl. přenesená",N134,0)</f>
        <v>0</v>
      </c>
      <c r="BH134" s="123" t="n">
        <f aca="false">IF(U134="sníž. přenesená",N134,0)</f>
        <v>0</v>
      </c>
      <c r="BI134" s="123" t="n">
        <f aca="false">IF(U134="nulová",N134,0)</f>
        <v>0</v>
      </c>
      <c r="BJ134" s="10" t="s">
        <v>81</v>
      </c>
      <c r="BK134" s="123" t="n">
        <f aca="false">ROUND(L134*K134,2)</f>
        <v>0</v>
      </c>
      <c r="BL134" s="10" t="s">
        <v>182</v>
      </c>
      <c r="BM134" s="10" t="s">
        <v>551</v>
      </c>
    </row>
    <row r="135" s="32" customFormat="true" ht="25.5" hidden="false" customHeight="true" outlineLevel="0" collapsed="false">
      <c r="B135" s="162"/>
      <c r="C135" s="197" t="s">
        <v>203</v>
      </c>
      <c r="D135" s="197" t="s">
        <v>178</v>
      </c>
      <c r="E135" s="198" t="s">
        <v>204</v>
      </c>
      <c r="F135" s="199" t="s">
        <v>205</v>
      </c>
      <c r="G135" s="199"/>
      <c r="H135" s="199"/>
      <c r="I135" s="199"/>
      <c r="J135" s="200" t="s">
        <v>181</v>
      </c>
      <c r="K135" s="201" t="n">
        <v>30.677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552</v>
      </c>
    </row>
    <row r="136" s="207" customFormat="true" ht="16.5" hidden="false" customHeight="true" outlineLevel="0" collapsed="false">
      <c r="B136" s="208"/>
      <c r="C136" s="209"/>
      <c r="D136" s="209"/>
      <c r="E136" s="210"/>
      <c r="F136" s="211" t="s">
        <v>207</v>
      </c>
      <c r="G136" s="211"/>
      <c r="H136" s="211"/>
      <c r="I136" s="211"/>
      <c r="J136" s="209"/>
      <c r="K136" s="212" t="n">
        <v>23.564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customFormat="false" ht="16.5" hidden="false" customHeight="true" outlineLevel="0" collapsed="false">
      <c r="A137" s="207"/>
      <c r="B137" s="208"/>
      <c r="C137" s="209"/>
      <c r="D137" s="209"/>
      <c r="E137" s="210"/>
      <c r="F137" s="227" t="s">
        <v>208</v>
      </c>
      <c r="G137" s="227"/>
      <c r="H137" s="227"/>
      <c r="I137" s="227"/>
      <c r="J137" s="209"/>
      <c r="K137" s="212" t="n">
        <v>1.213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customFormat="false" ht="16.5" hidden="false" customHeight="true" outlineLevel="0" collapsed="false">
      <c r="A138" s="207"/>
      <c r="B138" s="208"/>
      <c r="C138" s="209"/>
      <c r="D138" s="209"/>
      <c r="E138" s="210"/>
      <c r="F138" s="227" t="s">
        <v>209</v>
      </c>
      <c r="G138" s="227"/>
      <c r="H138" s="227"/>
      <c r="I138" s="227"/>
      <c r="J138" s="209"/>
      <c r="K138" s="212" t="n">
        <v>5.9</v>
      </c>
      <c r="L138" s="209"/>
      <c r="M138" s="209"/>
      <c r="N138" s="209"/>
      <c r="O138" s="209"/>
      <c r="P138" s="209"/>
      <c r="Q138" s="209"/>
      <c r="R138" s="213"/>
      <c r="T138" s="214"/>
      <c r="U138" s="209"/>
      <c r="V138" s="209"/>
      <c r="W138" s="209"/>
      <c r="X138" s="209"/>
      <c r="Y138" s="209"/>
      <c r="Z138" s="209"/>
      <c r="AA138" s="215"/>
      <c r="AT138" s="216" t="s">
        <v>185</v>
      </c>
      <c r="AU138" s="216" t="s">
        <v>136</v>
      </c>
      <c r="AV138" s="207" t="s">
        <v>136</v>
      </c>
      <c r="AW138" s="207" t="s">
        <v>31</v>
      </c>
      <c r="AX138" s="207" t="s">
        <v>73</v>
      </c>
      <c r="AY138" s="216" t="s">
        <v>177</v>
      </c>
    </row>
    <row r="139" s="217" customFormat="true" ht="16.5" hidden="false" customHeight="true" outlineLevel="0" collapsed="false">
      <c r="B139" s="218"/>
      <c r="C139" s="219"/>
      <c r="D139" s="219"/>
      <c r="E139" s="220"/>
      <c r="F139" s="221" t="s">
        <v>186</v>
      </c>
      <c r="G139" s="221"/>
      <c r="H139" s="221"/>
      <c r="I139" s="221"/>
      <c r="J139" s="219"/>
      <c r="K139" s="222" t="n">
        <v>30.677</v>
      </c>
      <c r="L139" s="219"/>
      <c r="M139" s="219"/>
      <c r="N139" s="219"/>
      <c r="O139" s="219"/>
      <c r="P139" s="219"/>
      <c r="Q139" s="219"/>
      <c r="R139" s="223"/>
      <c r="T139" s="224"/>
      <c r="U139" s="219"/>
      <c r="V139" s="219"/>
      <c r="W139" s="219"/>
      <c r="X139" s="219"/>
      <c r="Y139" s="219"/>
      <c r="Z139" s="219"/>
      <c r="AA139" s="225"/>
      <c r="AT139" s="226" t="s">
        <v>185</v>
      </c>
      <c r="AU139" s="226" t="s">
        <v>136</v>
      </c>
      <c r="AV139" s="217" t="s">
        <v>182</v>
      </c>
      <c r="AW139" s="217" t="s">
        <v>31</v>
      </c>
      <c r="AX139" s="217" t="s">
        <v>81</v>
      </c>
      <c r="AY139" s="226" t="s">
        <v>177</v>
      </c>
    </row>
    <row r="140" s="183" customFormat="true" ht="29.85" hidden="false" customHeight="true" outlineLevel="0" collapsed="false">
      <c r="B140" s="184"/>
      <c r="C140" s="185"/>
      <c r="D140" s="195" t="s">
        <v>148</v>
      </c>
      <c r="E140" s="195"/>
      <c r="F140" s="195"/>
      <c r="G140" s="195"/>
      <c r="H140" s="195"/>
      <c r="I140" s="195"/>
      <c r="J140" s="195"/>
      <c r="K140" s="195"/>
      <c r="L140" s="195"/>
      <c r="M140" s="195"/>
      <c r="N140" s="196" t="n">
        <f aca="false">BK140</f>
        <v>0</v>
      </c>
      <c r="O140" s="196"/>
      <c r="P140" s="196"/>
      <c r="Q140" s="196"/>
      <c r="R140" s="188"/>
      <c r="T140" s="189"/>
      <c r="U140" s="185"/>
      <c r="V140" s="185"/>
      <c r="W140" s="190" t="n">
        <f aca="false">SUM(W141:W145)</f>
        <v>0</v>
      </c>
      <c r="X140" s="185"/>
      <c r="Y140" s="190" t="n">
        <f aca="false">SUM(Y141:Y145)</f>
        <v>0</v>
      </c>
      <c r="Z140" s="185"/>
      <c r="AA140" s="191" t="n">
        <f aca="false">SUM(AA141:AA145)</f>
        <v>0</v>
      </c>
      <c r="AR140" s="192" t="s">
        <v>81</v>
      </c>
      <c r="AT140" s="193" t="s">
        <v>72</v>
      </c>
      <c r="AU140" s="193" t="s">
        <v>81</v>
      </c>
      <c r="AY140" s="192" t="s">
        <v>177</v>
      </c>
      <c r="BK140" s="194" t="n">
        <f aca="false">SUM(BK141:BK145)</f>
        <v>0</v>
      </c>
    </row>
    <row r="141" s="32" customFormat="true" ht="38.25" hidden="false" customHeight="true" outlineLevel="0" collapsed="false">
      <c r="B141" s="162"/>
      <c r="C141" s="197" t="s">
        <v>210</v>
      </c>
      <c r="D141" s="197" t="s">
        <v>178</v>
      </c>
      <c r="E141" s="198" t="s">
        <v>211</v>
      </c>
      <c r="F141" s="199" t="s">
        <v>212</v>
      </c>
      <c r="G141" s="199"/>
      <c r="H141" s="199"/>
      <c r="I141" s="199"/>
      <c r="J141" s="200" t="s">
        <v>213</v>
      </c>
      <c r="K141" s="201" t="n">
        <v>2.836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182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182</v>
      </c>
      <c r="BM141" s="10" t="s">
        <v>553</v>
      </c>
    </row>
    <row r="142" s="32" customFormat="true" ht="25.5" hidden="false" customHeight="true" outlineLevel="0" collapsed="false">
      <c r="B142" s="162"/>
      <c r="C142" s="197" t="s">
        <v>215</v>
      </c>
      <c r="D142" s="197" t="s">
        <v>178</v>
      </c>
      <c r="E142" s="198" t="s">
        <v>216</v>
      </c>
      <c r="F142" s="199" t="s">
        <v>217</v>
      </c>
      <c r="G142" s="199"/>
      <c r="H142" s="199"/>
      <c r="I142" s="199"/>
      <c r="J142" s="200" t="s">
        <v>213</v>
      </c>
      <c r="K142" s="201" t="n">
        <v>25.524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182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182</v>
      </c>
      <c r="BM142" s="10" t="s">
        <v>554</v>
      </c>
    </row>
    <row r="143" s="207" customFormat="true" ht="16.5" hidden="false" customHeight="true" outlineLevel="0" collapsed="false">
      <c r="B143" s="208"/>
      <c r="C143" s="209"/>
      <c r="D143" s="209"/>
      <c r="E143" s="210"/>
      <c r="F143" s="211" t="s">
        <v>219</v>
      </c>
      <c r="G143" s="211"/>
      <c r="H143" s="211"/>
      <c r="I143" s="211"/>
      <c r="J143" s="209"/>
      <c r="K143" s="212" t="n">
        <v>25.524</v>
      </c>
      <c r="L143" s="209"/>
      <c r="M143" s="209"/>
      <c r="N143" s="209"/>
      <c r="O143" s="209"/>
      <c r="P143" s="209"/>
      <c r="Q143" s="209"/>
      <c r="R143" s="213"/>
      <c r="T143" s="214"/>
      <c r="U143" s="209"/>
      <c r="V143" s="209"/>
      <c r="W143" s="209"/>
      <c r="X143" s="209"/>
      <c r="Y143" s="209"/>
      <c r="Z143" s="209"/>
      <c r="AA143" s="215"/>
      <c r="AT143" s="216" t="s">
        <v>185</v>
      </c>
      <c r="AU143" s="216" t="s">
        <v>136</v>
      </c>
      <c r="AV143" s="207" t="s">
        <v>136</v>
      </c>
      <c r="AW143" s="207" t="s">
        <v>31</v>
      </c>
      <c r="AX143" s="207" t="s">
        <v>73</v>
      </c>
      <c r="AY143" s="216" t="s">
        <v>177</v>
      </c>
    </row>
    <row r="144" s="217" customFormat="true" ht="16.5" hidden="false" customHeight="true" outlineLevel="0" collapsed="false">
      <c r="B144" s="218"/>
      <c r="C144" s="219"/>
      <c r="D144" s="219"/>
      <c r="E144" s="220"/>
      <c r="F144" s="221" t="s">
        <v>186</v>
      </c>
      <c r="G144" s="221"/>
      <c r="H144" s="221"/>
      <c r="I144" s="221"/>
      <c r="J144" s="219"/>
      <c r="K144" s="222" t="n">
        <v>25.524</v>
      </c>
      <c r="L144" s="219"/>
      <c r="M144" s="219"/>
      <c r="N144" s="219"/>
      <c r="O144" s="219"/>
      <c r="P144" s="219"/>
      <c r="Q144" s="219"/>
      <c r="R144" s="223"/>
      <c r="T144" s="224"/>
      <c r="U144" s="219"/>
      <c r="V144" s="219"/>
      <c r="W144" s="219"/>
      <c r="X144" s="219"/>
      <c r="Y144" s="219"/>
      <c r="Z144" s="219"/>
      <c r="AA144" s="225"/>
      <c r="AT144" s="226" t="s">
        <v>185</v>
      </c>
      <c r="AU144" s="226" t="s">
        <v>136</v>
      </c>
      <c r="AV144" s="217" t="s">
        <v>182</v>
      </c>
      <c r="AW144" s="217" t="s">
        <v>31</v>
      </c>
      <c r="AX144" s="217" t="s">
        <v>81</v>
      </c>
      <c r="AY144" s="226" t="s">
        <v>177</v>
      </c>
    </row>
    <row r="145" s="32" customFormat="true" ht="25.5" hidden="false" customHeight="true" outlineLevel="0" collapsed="false">
      <c r="B145" s="162"/>
      <c r="C145" s="197" t="s">
        <v>220</v>
      </c>
      <c r="D145" s="197" t="s">
        <v>178</v>
      </c>
      <c r="E145" s="198" t="s">
        <v>221</v>
      </c>
      <c r="F145" s="199" t="s">
        <v>222</v>
      </c>
      <c r="G145" s="199"/>
      <c r="H145" s="199"/>
      <c r="I145" s="199"/>
      <c r="J145" s="200" t="s">
        <v>213</v>
      </c>
      <c r="K145" s="201" t="n">
        <v>2.836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182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182</v>
      </c>
      <c r="BM145" s="10" t="s">
        <v>555</v>
      </c>
    </row>
    <row r="146" s="183" customFormat="true" ht="37.35" hidden="false" customHeight="true" outlineLevel="0" collapsed="false">
      <c r="B146" s="184"/>
      <c r="C146" s="185"/>
      <c r="D146" s="186" t="s">
        <v>149</v>
      </c>
      <c r="E146" s="186"/>
      <c r="F146" s="186"/>
      <c r="G146" s="186"/>
      <c r="H146" s="186"/>
      <c r="I146" s="186"/>
      <c r="J146" s="186"/>
      <c r="K146" s="186"/>
      <c r="L146" s="186"/>
      <c r="M146" s="186"/>
      <c r="N146" s="228" t="n">
        <f aca="false">BK146</f>
        <v>0</v>
      </c>
      <c r="O146" s="228"/>
      <c r="P146" s="228"/>
      <c r="Q146" s="228"/>
      <c r="R146" s="188"/>
      <c r="T146" s="189"/>
      <c r="U146" s="185"/>
      <c r="V146" s="185"/>
      <c r="W146" s="190" t="n">
        <f aca="false">W147+W154+W171+W183</f>
        <v>0</v>
      </c>
      <c r="X146" s="185"/>
      <c r="Y146" s="190" t="n">
        <f aca="false">Y147+Y154+Y171+Y183</f>
        <v>0</v>
      </c>
      <c r="Z146" s="185"/>
      <c r="AA146" s="191" t="n">
        <f aca="false">AA147+AA154+AA171+AA183</f>
        <v>0</v>
      </c>
      <c r="AR146" s="192" t="s">
        <v>136</v>
      </c>
      <c r="AT146" s="193" t="s">
        <v>72</v>
      </c>
      <c r="AU146" s="193" t="s">
        <v>73</v>
      </c>
      <c r="AY146" s="192" t="s">
        <v>177</v>
      </c>
      <c r="BK146" s="194" t="n">
        <f aca="false">BK147+BK154+BK171+BK183</f>
        <v>0</v>
      </c>
    </row>
    <row r="147" customFormat="false" ht="19.9" hidden="false" customHeight="true" outlineLevel="0" collapsed="false">
      <c r="A147" s="183"/>
      <c r="B147" s="184"/>
      <c r="C147" s="185"/>
      <c r="D147" s="195" t="s">
        <v>150</v>
      </c>
      <c r="E147" s="195"/>
      <c r="F147" s="195"/>
      <c r="G147" s="195"/>
      <c r="H147" s="195"/>
      <c r="I147" s="195"/>
      <c r="J147" s="195"/>
      <c r="K147" s="195"/>
      <c r="L147" s="195"/>
      <c r="M147" s="195"/>
      <c r="N147" s="196" t="n">
        <f aca="false">BK147</f>
        <v>0</v>
      </c>
      <c r="O147" s="196"/>
      <c r="P147" s="196"/>
      <c r="Q147" s="196"/>
      <c r="R147" s="188"/>
      <c r="T147" s="189"/>
      <c r="U147" s="185"/>
      <c r="V147" s="185"/>
      <c r="W147" s="190" t="n">
        <f aca="false">SUM(W148:W153)</f>
        <v>0</v>
      </c>
      <c r="X147" s="185"/>
      <c r="Y147" s="190" t="n">
        <f aca="false">SUM(Y148:Y153)</f>
        <v>0</v>
      </c>
      <c r="Z147" s="185"/>
      <c r="AA147" s="191" t="n">
        <f aca="false">SUM(AA148:AA153)</f>
        <v>0</v>
      </c>
      <c r="AR147" s="192" t="s">
        <v>136</v>
      </c>
      <c r="AT147" s="193" t="s">
        <v>72</v>
      </c>
      <c r="AU147" s="193" t="s">
        <v>81</v>
      </c>
      <c r="AY147" s="192" t="s">
        <v>177</v>
      </c>
      <c r="BK147" s="194" t="n">
        <f aca="false">SUM(BK148:BK153)</f>
        <v>0</v>
      </c>
    </row>
    <row r="148" s="32" customFormat="true" ht="38.25" hidden="false" customHeight="true" outlineLevel="0" collapsed="false">
      <c r="B148" s="162"/>
      <c r="C148" s="197" t="s">
        <v>224</v>
      </c>
      <c r="D148" s="197" t="s">
        <v>178</v>
      </c>
      <c r="E148" s="198" t="s">
        <v>225</v>
      </c>
      <c r="F148" s="199" t="s">
        <v>226</v>
      </c>
      <c r="G148" s="199"/>
      <c r="H148" s="199"/>
      <c r="I148" s="199"/>
      <c r="J148" s="200" t="s">
        <v>181</v>
      </c>
      <c r="K148" s="201" t="n">
        <v>36.47</v>
      </c>
      <c r="L148" s="202" t="n">
        <v>0</v>
      </c>
      <c r="M148" s="202"/>
      <c r="N148" s="203" t="n">
        <f aca="false">ROUND(L148*K148,2)</f>
        <v>0</v>
      </c>
      <c r="O148" s="203"/>
      <c r="P148" s="203"/>
      <c r="Q148" s="203"/>
      <c r="R148" s="164"/>
      <c r="T148" s="204"/>
      <c r="U148" s="44" t="s">
        <v>38</v>
      </c>
      <c r="V148" s="34"/>
      <c r="W148" s="205" t="n">
        <f aca="false">V148*K148</f>
        <v>0</v>
      </c>
      <c r="X148" s="205" t="n">
        <v>0</v>
      </c>
      <c r="Y148" s="205" t="n">
        <f aca="false">X148*K148</f>
        <v>0</v>
      </c>
      <c r="Z148" s="205" t="n">
        <v>0</v>
      </c>
      <c r="AA148" s="206" t="n">
        <f aca="false">Z148*K148</f>
        <v>0</v>
      </c>
      <c r="AR148" s="10" t="s">
        <v>227</v>
      </c>
      <c r="AT148" s="10" t="s">
        <v>178</v>
      </c>
      <c r="AU148" s="10" t="s">
        <v>136</v>
      </c>
      <c r="AY148" s="10" t="s">
        <v>177</v>
      </c>
      <c r="BE148" s="123" t="n">
        <f aca="false">IF(U148="základní",N148,0)</f>
        <v>0</v>
      </c>
      <c r="BF148" s="123" t="n">
        <f aca="false">IF(U148="snížená",N148,0)</f>
        <v>0</v>
      </c>
      <c r="BG148" s="123" t="n">
        <f aca="false">IF(U148="zákl. přenesená",N148,0)</f>
        <v>0</v>
      </c>
      <c r="BH148" s="123" t="n">
        <f aca="false">IF(U148="sníž. přenesená",N148,0)</f>
        <v>0</v>
      </c>
      <c r="BI148" s="123" t="n">
        <f aca="false">IF(U148="nulová",N148,0)</f>
        <v>0</v>
      </c>
      <c r="BJ148" s="10" t="s">
        <v>81</v>
      </c>
      <c r="BK148" s="123" t="n">
        <f aca="false">ROUND(L148*K148,2)</f>
        <v>0</v>
      </c>
      <c r="BL148" s="10" t="s">
        <v>227</v>
      </c>
      <c r="BM148" s="10" t="s">
        <v>556</v>
      </c>
    </row>
    <row r="149" s="32" customFormat="true" ht="38.25" hidden="false" customHeight="true" outlineLevel="0" collapsed="false">
      <c r="B149" s="162"/>
      <c r="C149" s="197" t="s">
        <v>229</v>
      </c>
      <c r="D149" s="197" t="s">
        <v>178</v>
      </c>
      <c r="E149" s="198" t="s">
        <v>230</v>
      </c>
      <c r="F149" s="199" t="s">
        <v>557</v>
      </c>
      <c r="G149" s="199"/>
      <c r="H149" s="199"/>
      <c r="I149" s="199"/>
      <c r="J149" s="200" t="s">
        <v>181</v>
      </c>
      <c r="K149" s="201" t="n">
        <v>4.56</v>
      </c>
      <c r="L149" s="202" t="n">
        <v>0</v>
      </c>
      <c r="M149" s="202"/>
      <c r="N149" s="203" t="n">
        <f aca="false">ROUND(L149*K149,2)</f>
        <v>0</v>
      </c>
      <c r="O149" s="203"/>
      <c r="P149" s="203"/>
      <c r="Q149" s="203"/>
      <c r="R149" s="164"/>
      <c r="T149" s="204"/>
      <c r="U149" s="44" t="s">
        <v>38</v>
      </c>
      <c r="V149" s="34"/>
      <c r="W149" s="205" t="n">
        <f aca="false">V149*K149</f>
        <v>0</v>
      </c>
      <c r="X149" s="205" t="n">
        <v>0</v>
      </c>
      <c r="Y149" s="205" t="n">
        <f aca="false">X149*K149</f>
        <v>0</v>
      </c>
      <c r="Z149" s="205" t="n">
        <v>0</v>
      </c>
      <c r="AA149" s="206" t="n">
        <f aca="false">Z149*K149</f>
        <v>0</v>
      </c>
      <c r="AR149" s="10" t="s">
        <v>227</v>
      </c>
      <c r="AT149" s="10" t="s">
        <v>178</v>
      </c>
      <c r="AU149" s="10" t="s">
        <v>136</v>
      </c>
      <c r="AY149" s="10" t="s">
        <v>177</v>
      </c>
      <c r="BE149" s="123" t="n">
        <f aca="false">IF(U149="základní",N149,0)</f>
        <v>0</v>
      </c>
      <c r="BF149" s="123" t="n">
        <f aca="false">IF(U149="snížená",N149,0)</f>
        <v>0</v>
      </c>
      <c r="BG149" s="123" t="n">
        <f aca="false">IF(U149="zákl. přenesená",N149,0)</f>
        <v>0</v>
      </c>
      <c r="BH149" s="123" t="n">
        <f aca="false">IF(U149="sníž. přenesená",N149,0)</f>
        <v>0</v>
      </c>
      <c r="BI149" s="123" t="n">
        <f aca="false">IF(U149="nulová",N149,0)</f>
        <v>0</v>
      </c>
      <c r="BJ149" s="10" t="s">
        <v>81</v>
      </c>
      <c r="BK149" s="123" t="n">
        <f aca="false">ROUND(L149*K149,2)</f>
        <v>0</v>
      </c>
      <c r="BL149" s="10" t="s">
        <v>227</v>
      </c>
      <c r="BM149" s="10" t="s">
        <v>558</v>
      </c>
    </row>
    <row r="150" s="207" customFormat="true" ht="16.5" hidden="false" customHeight="true" outlineLevel="0" collapsed="false">
      <c r="B150" s="208"/>
      <c r="C150" s="209"/>
      <c r="D150" s="209"/>
      <c r="E150" s="210"/>
      <c r="F150" s="211" t="s">
        <v>233</v>
      </c>
      <c r="G150" s="211"/>
      <c r="H150" s="211"/>
      <c r="I150" s="211"/>
      <c r="J150" s="209"/>
      <c r="K150" s="212" t="n">
        <v>3.675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234</v>
      </c>
      <c r="G151" s="227"/>
      <c r="H151" s="227"/>
      <c r="I151" s="227"/>
      <c r="J151" s="209"/>
      <c r="K151" s="212" t="n">
        <v>0.885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4.56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38.25" hidden="false" customHeight="true" outlineLevel="0" collapsed="false">
      <c r="B153" s="162"/>
      <c r="C153" s="197" t="s">
        <v>235</v>
      </c>
      <c r="D153" s="197" t="s">
        <v>178</v>
      </c>
      <c r="E153" s="198" t="s">
        <v>236</v>
      </c>
      <c r="F153" s="199" t="s">
        <v>237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559</v>
      </c>
    </row>
    <row r="154" s="183" customFormat="true" ht="29.85" hidden="false" customHeight="true" outlineLevel="0" collapsed="false">
      <c r="B154" s="184"/>
      <c r="C154" s="185"/>
      <c r="D154" s="195" t="s">
        <v>151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SUM(W155:W170)</f>
        <v>0</v>
      </c>
      <c r="X154" s="185"/>
      <c r="Y154" s="190" t="n">
        <f aca="false">SUM(Y155:Y170)</f>
        <v>0</v>
      </c>
      <c r="Z154" s="185"/>
      <c r="AA154" s="191" t="n">
        <f aca="false">SUM(AA155:AA170)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SUM(BK155:BK170)</f>
        <v>0</v>
      </c>
    </row>
    <row r="155" s="32" customFormat="true" ht="25.5" hidden="false" customHeight="true" outlineLevel="0" collapsed="false">
      <c r="B155" s="162"/>
      <c r="C155" s="197" t="s">
        <v>240</v>
      </c>
      <c r="D155" s="197" t="s">
        <v>178</v>
      </c>
      <c r="E155" s="198" t="s">
        <v>241</v>
      </c>
      <c r="F155" s="199" t="s">
        <v>242</v>
      </c>
      <c r="G155" s="199"/>
      <c r="H155" s="199"/>
      <c r="I155" s="199"/>
      <c r="J155" s="200" t="s">
        <v>181</v>
      </c>
      <c r="K155" s="201" t="n">
        <v>13.28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560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184</v>
      </c>
      <c r="G156" s="211"/>
      <c r="H156" s="211"/>
      <c r="I156" s="211"/>
      <c r="J156" s="209"/>
      <c r="K156" s="212" t="n">
        <v>13.28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s="217" customFormat="true" ht="16.5" hidden="false" customHeight="true" outlineLevel="0" collapsed="false">
      <c r="B157" s="218"/>
      <c r="C157" s="219"/>
      <c r="D157" s="219"/>
      <c r="E157" s="220"/>
      <c r="F157" s="221" t="s">
        <v>186</v>
      </c>
      <c r="G157" s="221"/>
      <c r="H157" s="221"/>
      <c r="I157" s="221"/>
      <c r="J157" s="219"/>
      <c r="K157" s="222" t="n">
        <v>13.28</v>
      </c>
      <c r="L157" s="219"/>
      <c r="M157" s="219"/>
      <c r="N157" s="219"/>
      <c r="O157" s="219"/>
      <c r="P157" s="219"/>
      <c r="Q157" s="219"/>
      <c r="R157" s="223"/>
      <c r="T157" s="224"/>
      <c r="U157" s="219"/>
      <c r="V157" s="219"/>
      <c r="W157" s="219"/>
      <c r="X157" s="219"/>
      <c r="Y157" s="219"/>
      <c r="Z157" s="219"/>
      <c r="AA157" s="225"/>
      <c r="AT157" s="226" t="s">
        <v>185</v>
      </c>
      <c r="AU157" s="226" t="s">
        <v>136</v>
      </c>
      <c r="AV157" s="217" t="s">
        <v>182</v>
      </c>
      <c r="AW157" s="217" t="s">
        <v>31</v>
      </c>
      <c r="AX157" s="217" t="s">
        <v>81</v>
      </c>
      <c r="AY157" s="226" t="s">
        <v>177</v>
      </c>
    </row>
    <row r="158" s="32" customFormat="true" ht="16.5" hidden="false" customHeight="true" outlineLevel="0" collapsed="false">
      <c r="B158" s="162"/>
      <c r="C158" s="231" t="s">
        <v>244</v>
      </c>
      <c r="D158" s="231" t="s">
        <v>245</v>
      </c>
      <c r="E158" s="232" t="s">
        <v>246</v>
      </c>
      <c r="F158" s="233" t="s">
        <v>247</v>
      </c>
      <c r="G158" s="233"/>
      <c r="H158" s="233"/>
      <c r="I158" s="233"/>
      <c r="J158" s="234" t="s">
        <v>181</v>
      </c>
      <c r="K158" s="235" t="n">
        <v>14.608</v>
      </c>
      <c r="L158" s="236" t="n">
        <v>0</v>
      </c>
      <c r="M158" s="236"/>
      <c r="N158" s="237" t="n">
        <f aca="false">ROUND(L158*K158,2)</f>
        <v>0</v>
      </c>
      <c r="O158" s="237"/>
      <c r="P158" s="237"/>
      <c r="Q158" s="237"/>
      <c r="R158" s="164"/>
      <c r="T158" s="204"/>
      <c r="U158" s="44" t="s">
        <v>38</v>
      </c>
      <c r="V158" s="34"/>
      <c r="W158" s="205" t="n">
        <f aca="false">V158*K158</f>
        <v>0</v>
      </c>
      <c r="X158" s="205" t="n">
        <v>0</v>
      </c>
      <c r="Y158" s="205" t="n">
        <f aca="false">X158*K158</f>
        <v>0</v>
      </c>
      <c r="Z158" s="205" t="n">
        <v>0</v>
      </c>
      <c r="AA158" s="206" t="n">
        <f aca="false">Z158*K158</f>
        <v>0</v>
      </c>
      <c r="AR158" s="10" t="s">
        <v>248</v>
      </c>
      <c r="AT158" s="10" t="s">
        <v>245</v>
      </c>
      <c r="AU158" s="10" t="s">
        <v>136</v>
      </c>
      <c r="AY158" s="10" t="s">
        <v>177</v>
      </c>
      <c r="BE158" s="123" t="n">
        <f aca="false">IF(U158="základní",N158,0)</f>
        <v>0</v>
      </c>
      <c r="BF158" s="123" t="n">
        <f aca="false">IF(U158="snížená",N158,0)</f>
        <v>0</v>
      </c>
      <c r="BG158" s="123" t="n">
        <f aca="false">IF(U158="zákl. přenesená",N158,0)</f>
        <v>0</v>
      </c>
      <c r="BH158" s="123" t="n">
        <f aca="false">IF(U158="sníž. přenesená",N158,0)</f>
        <v>0</v>
      </c>
      <c r="BI158" s="123" t="n">
        <f aca="false">IF(U158="nulová",N158,0)</f>
        <v>0</v>
      </c>
      <c r="BJ158" s="10" t="s">
        <v>81</v>
      </c>
      <c r="BK158" s="123" t="n">
        <f aca="false">ROUND(L158*K158,2)</f>
        <v>0</v>
      </c>
      <c r="BL158" s="10" t="s">
        <v>227</v>
      </c>
      <c r="BM158" s="10" t="s">
        <v>561</v>
      </c>
    </row>
    <row r="159" s="207" customFormat="true" ht="25.5" hidden="false" customHeight="true" outlineLevel="0" collapsed="false">
      <c r="B159" s="208"/>
      <c r="C159" s="209"/>
      <c r="D159" s="209"/>
      <c r="E159" s="210"/>
      <c r="F159" s="211" t="s">
        <v>250</v>
      </c>
      <c r="G159" s="211"/>
      <c r="H159" s="211"/>
      <c r="I159" s="211"/>
      <c r="J159" s="209"/>
      <c r="K159" s="212" t="n">
        <v>14.608</v>
      </c>
      <c r="L159" s="209"/>
      <c r="M159" s="209"/>
      <c r="N159" s="209"/>
      <c r="O159" s="209"/>
      <c r="P159" s="209"/>
      <c r="Q159" s="209"/>
      <c r="R159" s="213"/>
      <c r="T159" s="214"/>
      <c r="U159" s="209"/>
      <c r="V159" s="209"/>
      <c r="W159" s="209"/>
      <c r="X159" s="209"/>
      <c r="Y159" s="209"/>
      <c r="Z159" s="209"/>
      <c r="AA159" s="215"/>
      <c r="AT159" s="216" t="s">
        <v>185</v>
      </c>
      <c r="AU159" s="216" t="s">
        <v>136</v>
      </c>
      <c r="AV159" s="207" t="s">
        <v>136</v>
      </c>
      <c r="AW159" s="207" t="s">
        <v>31</v>
      </c>
      <c r="AX159" s="207" t="s">
        <v>73</v>
      </c>
      <c r="AY159" s="216" t="s">
        <v>177</v>
      </c>
    </row>
    <row r="160" s="217" customFormat="true" ht="16.5" hidden="false" customHeight="true" outlineLevel="0" collapsed="false">
      <c r="B160" s="218"/>
      <c r="C160" s="219"/>
      <c r="D160" s="219"/>
      <c r="E160" s="220"/>
      <c r="F160" s="221" t="s">
        <v>186</v>
      </c>
      <c r="G160" s="221"/>
      <c r="H160" s="221"/>
      <c r="I160" s="221"/>
      <c r="J160" s="219"/>
      <c r="K160" s="222" t="n">
        <v>14.608</v>
      </c>
      <c r="L160" s="219"/>
      <c r="M160" s="219"/>
      <c r="N160" s="219"/>
      <c r="O160" s="219"/>
      <c r="P160" s="219"/>
      <c r="Q160" s="219"/>
      <c r="R160" s="223"/>
      <c r="T160" s="224"/>
      <c r="U160" s="219"/>
      <c r="V160" s="219"/>
      <c r="W160" s="219"/>
      <c r="X160" s="219"/>
      <c r="Y160" s="219"/>
      <c r="Z160" s="219"/>
      <c r="AA160" s="225"/>
      <c r="AT160" s="226" t="s">
        <v>185</v>
      </c>
      <c r="AU160" s="226" t="s">
        <v>136</v>
      </c>
      <c r="AV160" s="217" t="s">
        <v>182</v>
      </c>
      <c r="AW160" s="217" t="s">
        <v>31</v>
      </c>
      <c r="AX160" s="217" t="s">
        <v>81</v>
      </c>
      <c r="AY160" s="226" t="s">
        <v>177</v>
      </c>
    </row>
    <row r="161" s="32" customFormat="true" ht="16.5" hidden="false" customHeight="true" outlineLevel="0" collapsed="false">
      <c r="B161" s="162"/>
      <c r="C161" s="197" t="s">
        <v>251</v>
      </c>
      <c r="D161" s="197" t="s">
        <v>178</v>
      </c>
      <c r="E161" s="198" t="s">
        <v>252</v>
      </c>
      <c r="F161" s="199" t="s">
        <v>253</v>
      </c>
      <c r="G161" s="199"/>
      <c r="H161" s="199"/>
      <c r="I161" s="199"/>
      <c r="J161" s="200" t="s">
        <v>181</v>
      </c>
      <c r="K161" s="201" t="n">
        <v>13.28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562</v>
      </c>
    </row>
    <row r="162" s="32" customFormat="true" ht="16.5" hidden="false" customHeight="true" outlineLevel="0" collapsed="false">
      <c r="B162" s="162"/>
      <c r="C162" s="197" t="s">
        <v>255</v>
      </c>
      <c r="D162" s="197" t="s">
        <v>178</v>
      </c>
      <c r="E162" s="198" t="s">
        <v>256</v>
      </c>
      <c r="F162" s="199" t="s">
        <v>257</v>
      </c>
      <c r="G162" s="199"/>
      <c r="H162" s="199"/>
      <c r="I162" s="199"/>
      <c r="J162" s="200" t="s">
        <v>197</v>
      </c>
      <c r="K162" s="201" t="n">
        <v>20.25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563</v>
      </c>
    </row>
    <row r="163" s="207" customFormat="true" ht="16.5" hidden="false" customHeight="true" outlineLevel="0" collapsed="false">
      <c r="B163" s="208"/>
      <c r="C163" s="209"/>
      <c r="D163" s="209"/>
      <c r="E163" s="210"/>
      <c r="F163" s="211" t="s">
        <v>259</v>
      </c>
      <c r="G163" s="211"/>
      <c r="H163" s="211"/>
      <c r="I163" s="211"/>
      <c r="J163" s="209"/>
      <c r="K163" s="212" t="n">
        <v>13.9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260</v>
      </c>
      <c r="G164" s="227"/>
      <c r="H164" s="227"/>
      <c r="I164" s="227"/>
      <c r="J164" s="209"/>
      <c r="K164" s="212" t="n">
        <v>2.55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261</v>
      </c>
      <c r="G165" s="227"/>
      <c r="H165" s="227"/>
      <c r="I165" s="227"/>
      <c r="J165" s="209"/>
      <c r="K165" s="212" t="n">
        <v>3.8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s="217" customFormat="true" ht="16.5" hidden="false" customHeight="true" outlineLevel="0" collapsed="false">
      <c r="B166" s="218"/>
      <c r="C166" s="219"/>
      <c r="D166" s="219"/>
      <c r="E166" s="220"/>
      <c r="F166" s="221" t="s">
        <v>186</v>
      </c>
      <c r="G166" s="221"/>
      <c r="H166" s="221"/>
      <c r="I166" s="221"/>
      <c r="J166" s="219"/>
      <c r="K166" s="222" t="n">
        <v>20.25</v>
      </c>
      <c r="L166" s="219"/>
      <c r="M166" s="219"/>
      <c r="N166" s="219"/>
      <c r="O166" s="219"/>
      <c r="P166" s="219"/>
      <c r="Q166" s="219"/>
      <c r="R166" s="223"/>
      <c r="T166" s="224"/>
      <c r="U166" s="219"/>
      <c r="V166" s="219"/>
      <c r="W166" s="219"/>
      <c r="X166" s="219"/>
      <c r="Y166" s="219"/>
      <c r="Z166" s="219"/>
      <c r="AA166" s="225"/>
      <c r="AT166" s="226" t="s">
        <v>185</v>
      </c>
      <c r="AU166" s="226" t="s">
        <v>136</v>
      </c>
      <c r="AV166" s="217" t="s">
        <v>182</v>
      </c>
      <c r="AW166" s="217" t="s">
        <v>31</v>
      </c>
      <c r="AX166" s="217" t="s">
        <v>81</v>
      </c>
      <c r="AY166" s="226" t="s">
        <v>177</v>
      </c>
    </row>
    <row r="167" s="32" customFormat="true" ht="25.5" hidden="false" customHeight="true" outlineLevel="0" collapsed="false">
      <c r="B167" s="162"/>
      <c r="C167" s="197" t="s">
        <v>248</v>
      </c>
      <c r="D167" s="197" t="s">
        <v>178</v>
      </c>
      <c r="E167" s="198" t="s">
        <v>262</v>
      </c>
      <c r="F167" s="199" t="s">
        <v>263</v>
      </c>
      <c r="G167" s="199"/>
      <c r="H167" s="199"/>
      <c r="I167" s="199"/>
      <c r="J167" s="200" t="s">
        <v>181</v>
      </c>
      <c r="K167" s="201" t="n">
        <v>13.28</v>
      </c>
      <c r="L167" s="202" t="n">
        <v>0</v>
      </c>
      <c r="M167" s="202"/>
      <c r="N167" s="203" t="n">
        <f aca="false">ROUND(L167*K167,2)</f>
        <v>0</v>
      </c>
      <c r="O167" s="203"/>
      <c r="P167" s="203"/>
      <c r="Q167" s="203"/>
      <c r="R167" s="164"/>
      <c r="T167" s="204"/>
      <c r="U167" s="44" t="s">
        <v>38</v>
      </c>
      <c r="V167" s="34"/>
      <c r="W167" s="205" t="n">
        <f aca="false">V167*K167</f>
        <v>0</v>
      </c>
      <c r="X167" s="205" t="n">
        <v>0</v>
      </c>
      <c r="Y167" s="205" t="n">
        <f aca="false">X167*K167</f>
        <v>0</v>
      </c>
      <c r="Z167" s="205" t="n">
        <v>0</v>
      </c>
      <c r="AA167" s="206" t="n">
        <f aca="false">Z167*K167</f>
        <v>0</v>
      </c>
      <c r="AR167" s="10" t="s">
        <v>227</v>
      </c>
      <c r="AT167" s="10" t="s">
        <v>178</v>
      </c>
      <c r="AU167" s="10" t="s">
        <v>136</v>
      </c>
      <c r="AY167" s="10" t="s">
        <v>177</v>
      </c>
      <c r="BE167" s="123" t="n">
        <f aca="false">IF(U167="základní",N167,0)</f>
        <v>0</v>
      </c>
      <c r="BF167" s="123" t="n">
        <f aca="false">IF(U167="snížená",N167,0)</f>
        <v>0</v>
      </c>
      <c r="BG167" s="123" t="n">
        <f aca="false">IF(U167="zákl. přenesená",N167,0)</f>
        <v>0</v>
      </c>
      <c r="BH167" s="123" t="n">
        <f aca="false">IF(U167="sníž. přenesená",N167,0)</f>
        <v>0</v>
      </c>
      <c r="BI167" s="123" t="n">
        <f aca="false">IF(U167="nulová",N167,0)</f>
        <v>0</v>
      </c>
      <c r="BJ167" s="10" t="s">
        <v>81</v>
      </c>
      <c r="BK167" s="123" t="n">
        <f aca="false">ROUND(L167*K167,2)</f>
        <v>0</v>
      </c>
      <c r="BL167" s="10" t="s">
        <v>227</v>
      </c>
      <c r="BM167" s="10" t="s">
        <v>564</v>
      </c>
    </row>
    <row r="168" s="207" customFormat="true" ht="16.5" hidden="false" customHeight="true" outlineLevel="0" collapsed="false">
      <c r="B168" s="208"/>
      <c r="C168" s="209"/>
      <c r="D168" s="209"/>
      <c r="E168" s="210"/>
      <c r="F168" s="211" t="s">
        <v>184</v>
      </c>
      <c r="G168" s="211"/>
      <c r="H168" s="211"/>
      <c r="I168" s="211"/>
      <c r="J168" s="209"/>
      <c r="K168" s="212" t="n">
        <v>13.28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13.28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265</v>
      </c>
      <c r="D170" s="197" t="s">
        <v>178</v>
      </c>
      <c r="E170" s="198" t="s">
        <v>266</v>
      </c>
      <c r="F170" s="199" t="s">
        <v>267</v>
      </c>
      <c r="G170" s="199"/>
      <c r="H170" s="199"/>
      <c r="I170" s="199"/>
      <c r="J170" s="200" t="s">
        <v>238</v>
      </c>
      <c r="K170" s="229" t="n">
        <v>0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565</v>
      </c>
    </row>
    <row r="171" s="183" customFormat="true" ht="29.85" hidden="false" customHeight="true" outlineLevel="0" collapsed="false">
      <c r="B171" s="184"/>
      <c r="C171" s="185"/>
      <c r="D171" s="195" t="s">
        <v>152</v>
      </c>
      <c r="E171" s="195"/>
      <c r="F171" s="195"/>
      <c r="G171" s="195"/>
      <c r="H171" s="195"/>
      <c r="I171" s="195"/>
      <c r="J171" s="195"/>
      <c r="K171" s="195"/>
      <c r="L171" s="195"/>
      <c r="M171" s="195"/>
      <c r="N171" s="230" t="n">
        <f aca="false">BK171</f>
        <v>0</v>
      </c>
      <c r="O171" s="230"/>
      <c r="P171" s="230"/>
      <c r="Q171" s="230"/>
      <c r="R171" s="188"/>
      <c r="T171" s="189"/>
      <c r="U171" s="185"/>
      <c r="V171" s="185"/>
      <c r="W171" s="190" t="n">
        <f aca="false">SUM(W172:W182)</f>
        <v>0</v>
      </c>
      <c r="X171" s="185"/>
      <c r="Y171" s="190" t="n">
        <f aca="false">SUM(Y172:Y182)</f>
        <v>0</v>
      </c>
      <c r="Z171" s="185"/>
      <c r="AA171" s="191" t="n">
        <f aca="false">SUM(AA172:AA182)</f>
        <v>0</v>
      </c>
      <c r="AR171" s="192" t="s">
        <v>136</v>
      </c>
      <c r="AT171" s="193" t="s">
        <v>72</v>
      </c>
      <c r="AU171" s="193" t="s">
        <v>81</v>
      </c>
      <c r="AY171" s="192" t="s">
        <v>177</v>
      </c>
      <c r="BK171" s="194" t="n">
        <f aca="false">SUM(BK172:BK182)</f>
        <v>0</v>
      </c>
    </row>
    <row r="172" s="32" customFormat="true" ht="38.25" hidden="false" customHeight="true" outlineLevel="0" collapsed="false">
      <c r="B172" s="162"/>
      <c r="C172" s="197" t="s">
        <v>269</v>
      </c>
      <c r="D172" s="197" t="s">
        <v>178</v>
      </c>
      <c r="E172" s="198" t="s">
        <v>270</v>
      </c>
      <c r="F172" s="199" t="s">
        <v>271</v>
      </c>
      <c r="G172" s="199"/>
      <c r="H172" s="199"/>
      <c r="I172" s="199"/>
      <c r="J172" s="200" t="s">
        <v>181</v>
      </c>
      <c r="K172" s="201" t="n">
        <v>41.732</v>
      </c>
      <c r="L172" s="202" t="n">
        <v>0</v>
      </c>
      <c r="M172" s="202"/>
      <c r="N172" s="203" t="n">
        <f aca="false">ROUND(L172*K172,2)</f>
        <v>0</v>
      </c>
      <c r="O172" s="203"/>
      <c r="P172" s="203"/>
      <c r="Q172" s="203"/>
      <c r="R172" s="164"/>
      <c r="T172" s="204"/>
      <c r="U172" s="44" t="s">
        <v>38</v>
      </c>
      <c r="V172" s="34"/>
      <c r="W172" s="205" t="n">
        <f aca="false">V172*K172</f>
        <v>0</v>
      </c>
      <c r="X172" s="205" t="n">
        <v>0</v>
      </c>
      <c r="Y172" s="205" t="n">
        <f aca="false">X172*K172</f>
        <v>0</v>
      </c>
      <c r="Z172" s="205" t="n">
        <v>0</v>
      </c>
      <c r="AA172" s="206" t="n">
        <f aca="false">Z172*K172</f>
        <v>0</v>
      </c>
      <c r="AR172" s="10" t="s">
        <v>227</v>
      </c>
      <c r="AT172" s="10" t="s">
        <v>178</v>
      </c>
      <c r="AU172" s="10" t="s">
        <v>136</v>
      </c>
      <c r="AY172" s="10" t="s">
        <v>177</v>
      </c>
      <c r="BE172" s="123" t="n">
        <f aca="false">IF(U172="základní",N172,0)</f>
        <v>0</v>
      </c>
      <c r="BF172" s="123" t="n">
        <f aca="false">IF(U172="snížená",N172,0)</f>
        <v>0</v>
      </c>
      <c r="BG172" s="123" t="n">
        <f aca="false">IF(U172="zákl. přenesená",N172,0)</f>
        <v>0</v>
      </c>
      <c r="BH172" s="123" t="n">
        <f aca="false">IF(U172="sníž. přenesená",N172,0)</f>
        <v>0</v>
      </c>
      <c r="BI172" s="123" t="n">
        <f aca="false">IF(U172="nulová",N172,0)</f>
        <v>0</v>
      </c>
      <c r="BJ172" s="10" t="s">
        <v>81</v>
      </c>
      <c r="BK172" s="123" t="n">
        <f aca="false">ROUND(L172*K172,2)</f>
        <v>0</v>
      </c>
      <c r="BL172" s="10" t="s">
        <v>227</v>
      </c>
      <c r="BM172" s="10" t="s">
        <v>566</v>
      </c>
    </row>
    <row r="173" s="207" customFormat="true" ht="16.5" hidden="false" customHeight="true" outlineLevel="0" collapsed="false">
      <c r="B173" s="208"/>
      <c r="C173" s="209"/>
      <c r="D173" s="209"/>
      <c r="E173" s="210"/>
      <c r="F173" s="211" t="s">
        <v>273</v>
      </c>
      <c r="G173" s="211"/>
      <c r="H173" s="211"/>
      <c r="I173" s="211"/>
      <c r="J173" s="209"/>
      <c r="K173" s="212" t="n">
        <v>30.729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208</v>
      </c>
      <c r="G174" s="227"/>
      <c r="H174" s="227"/>
      <c r="I174" s="227"/>
      <c r="J174" s="209"/>
      <c r="K174" s="212" t="n">
        <v>1.213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274</v>
      </c>
      <c r="G175" s="227"/>
      <c r="H175" s="227"/>
      <c r="I175" s="227"/>
      <c r="J175" s="209"/>
      <c r="K175" s="212" t="n">
        <v>7.99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16.5" hidden="false" customHeight="true" outlineLevel="0" collapsed="false">
      <c r="A176" s="207"/>
      <c r="B176" s="208"/>
      <c r="C176" s="209"/>
      <c r="D176" s="209"/>
      <c r="E176" s="210"/>
      <c r="F176" s="227" t="s">
        <v>275</v>
      </c>
      <c r="G176" s="227"/>
      <c r="H176" s="227"/>
      <c r="I176" s="227"/>
      <c r="J176" s="209"/>
      <c r="K176" s="212" t="n">
        <v>1.8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41.732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25.5" hidden="false" customHeight="true" outlineLevel="0" collapsed="false">
      <c r="B178" s="162"/>
      <c r="C178" s="231" t="s">
        <v>276</v>
      </c>
      <c r="D178" s="231" t="s">
        <v>245</v>
      </c>
      <c r="E178" s="232" t="s">
        <v>277</v>
      </c>
      <c r="F178" s="233" t="s">
        <v>278</v>
      </c>
      <c r="G178" s="233"/>
      <c r="H178" s="233"/>
      <c r="I178" s="233"/>
      <c r="J178" s="234" t="s">
        <v>181</v>
      </c>
      <c r="K178" s="235" t="n">
        <v>45.905</v>
      </c>
      <c r="L178" s="236" t="n">
        <v>0</v>
      </c>
      <c r="M178" s="236"/>
      <c r="N178" s="237" t="n">
        <f aca="false">ROUND(L178*K178,2)</f>
        <v>0</v>
      </c>
      <c r="O178" s="237"/>
      <c r="P178" s="237"/>
      <c r="Q178" s="237"/>
      <c r="R178" s="164"/>
      <c r="T178" s="204"/>
      <c r="U178" s="44" t="s">
        <v>38</v>
      </c>
      <c r="V178" s="34"/>
      <c r="W178" s="205" t="n">
        <f aca="false">V178*K178</f>
        <v>0</v>
      </c>
      <c r="X178" s="205" t="n">
        <v>0</v>
      </c>
      <c r="Y178" s="205" t="n">
        <f aca="false">X178*K178</f>
        <v>0</v>
      </c>
      <c r="Z178" s="205" t="n">
        <v>0</v>
      </c>
      <c r="AA178" s="206" t="n">
        <f aca="false">Z178*K178</f>
        <v>0</v>
      </c>
      <c r="AR178" s="10" t="s">
        <v>248</v>
      </c>
      <c r="AT178" s="10" t="s">
        <v>245</v>
      </c>
      <c r="AU178" s="10" t="s">
        <v>136</v>
      </c>
      <c r="AY178" s="10" t="s">
        <v>177</v>
      </c>
      <c r="BE178" s="123" t="n">
        <f aca="false">IF(U178="základní",N178,0)</f>
        <v>0</v>
      </c>
      <c r="BF178" s="123" t="n">
        <f aca="false">IF(U178="snížená",N178,0)</f>
        <v>0</v>
      </c>
      <c r="BG178" s="123" t="n">
        <f aca="false">IF(U178="zákl. přenesená",N178,0)</f>
        <v>0</v>
      </c>
      <c r="BH178" s="123" t="n">
        <f aca="false">IF(U178="sníž. přenesená",N178,0)</f>
        <v>0</v>
      </c>
      <c r="BI178" s="123" t="n">
        <f aca="false">IF(U178="nulová",N178,0)</f>
        <v>0</v>
      </c>
      <c r="BJ178" s="10" t="s">
        <v>81</v>
      </c>
      <c r="BK178" s="123" t="n">
        <f aca="false">ROUND(L178*K178,2)</f>
        <v>0</v>
      </c>
      <c r="BL178" s="10" t="s">
        <v>227</v>
      </c>
      <c r="BM178" s="10" t="s">
        <v>567</v>
      </c>
    </row>
    <row r="179" s="207" customFormat="true" ht="25.5" hidden="false" customHeight="true" outlineLevel="0" collapsed="false">
      <c r="B179" s="208"/>
      <c r="C179" s="209"/>
      <c r="D179" s="209"/>
      <c r="E179" s="210"/>
      <c r="F179" s="211" t="s">
        <v>280</v>
      </c>
      <c r="G179" s="211"/>
      <c r="H179" s="211"/>
      <c r="I179" s="211"/>
      <c r="J179" s="209"/>
      <c r="K179" s="212" t="n">
        <v>45.905</v>
      </c>
      <c r="L179" s="209"/>
      <c r="M179" s="209"/>
      <c r="N179" s="209"/>
      <c r="O179" s="209"/>
      <c r="P179" s="209"/>
      <c r="Q179" s="209"/>
      <c r="R179" s="213"/>
      <c r="T179" s="214"/>
      <c r="U179" s="209"/>
      <c r="V179" s="209"/>
      <c r="W179" s="209"/>
      <c r="X179" s="209"/>
      <c r="Y179" s="209"/>
      <c r="Z179" s="209"/>
      <c r="AA179" s="215"/>
      <c r="AT179" s="216" t="s">
        <v>185</v>
      </c>
      <c r="AU179" s="216" t="s">
        <v>136</v>
      </c>
      <c r="AV179" s="207" t="s">
        <v>136</v>
      </c>
      <c r="AW179" s="207" t="s">
        <v>31</v>
      </c>
      <c r="AX179" s="207" t="s">
        <v>73</v>
      </c>
      <c r="AY179" s="216" t="s">
        <v>177</v>
      </c>
    </row>
    <row r="180" s="217" customFormat="true" ht="16.5" hidden="false" customHeight="true" outlineLevel="0" collapsed="false">
      <c r="B180" s="218"/>
      <c r="C180" s="219"/>
      <c r="D180" s="219"/>
      <c r="E180" s="220"/>
      <c r="F180" s="221" t="s">
        <v>186</v>
      </c>
      <c r="G180" s="221"/>
      <c r="H180" s="221"/>
      <c r="I180" s="221"/>
      <c r="J180" s="219"/>
      <c r="K180" s="222" t="n">
        <v>45.905</v>
      </c>
      <c r="L180" s="219"/>
      <c r="M180" s="219"/>
      <c r="N180" s="219"/>
      <c r="O180" s="219"/>
      <c r="P180" s="219"/>
      <c r="Q180" s="219"/>
      <c r="R180" s="223"/>
      <c r="T180" s="224"/>
      <c r="U180" s="219"/>
      <c r="V180" s="219"/>
      <c r="W180" s="219"/>
      <c r="X180" s="219"/>
      <c r="Y180" s="219"/>
      <c r="Z180" s="219"/>
      <c r="AA180" s="225"/>
      <c r="AT180" s="226" t="s">
        <v>185</v>
      </c>
      <c r="AU180" s="226" t="s">
        <v>136</v>
      </c>
      <c r="AV180" s="217" t="s">
        <v>182</v>
      </c>
      <c r="AW180" s="217" t="s">
        <v>31</v>
      </c>
      <c r="AX180" s="217" t="s">
        <v>81</v>
      </c>
      <c r="AY180" s="226" t="s">
        <v>177</v>
      </c>
    </row>
    <row r="181" s="32" customFormat="true" ht="25.5" hidden="false" customHeight="true" outlineLevel="0" collapsed="false">
      <c r="B181" s="162"/>
      <c r="C181" s="197" t="s">
        <v>281</v>
      </c>
      <c r="D181" s="197" t="s">
        <v>178</v>
      </c>
      <c r="E181" s="198" t="s">
        <v>282</v>
      </c>
      <c r="F181" s="199" t="s">
        <v>283</v>
      </c>
      <c r="G181" s="199"/>
      <c r="H181" s="199"/>
      <c r="I181" s="199"/>
      <c r="J181" s="200" t="s">
        <v>197</v>
      </c>
      <c r="K181" s="201" t="n">
        <v>27.24</v>
      </c>
      <c r="L181" s="202" t="n">
        <v>0</v>
      </c>
      <c r="M181" s="202"/>
      <c r="N181" s="203" t="n">
        <f aca="false">ROUND(L181*K181,2)</f>
        <v>0</v>
      </c>
      <c r="O181" s="203"/>
      <c r="P181" s="203"/>
      <c r="Q181" s="203"/>
      <c r="R181" s="164"/>
      <c r="T181" s="204"/>
      <c r="U181" s="44" t="s">
        <v>38</v>
      </c>
      <c r="V181" s="34"/>
      <c r="W181" s="205" t="n">
        <f aca="false">V181*K181</f>
        <v>0</v>
      </c>
      <c r="X181" s="205" t="n">
        <v>0</v>
      </c>
      <c r="Y181" s="205" t="n">
        <f aca="false">X181*K181</f>
        <v>0</v>
      </c>
      <c r="Z181" s="205" t="n">
        <v>0</v>
      </c>
      <c r="AA181" s="206" t="n">
        <f aca="false">Z181*K181</f>
        <v>0</v>
      </c>
      <c r="AR181" s="10" t="s">
        <v>227</v>
      </c>
      <c r="AT181" s="10" t="s">
        <v>178</v>
      </c>
      <c r="AU181" s="10" t="s">
        <v>136</v>
      </c>
      <c r="AY181" s="10" t="s">
        <v>177</v>
      </c>
      <c r="BE181" s="123" t="n">
        <f aca="false">IF(U181="základní",N181,0)</f>
        <v>0</v>
      </c>
      <c r="BF181" s="123" t="n">
        <f aca="false">IF(U181="snížená",N181,0)</f>
        <v>0</v>
      </c>
      <c r="BG181" s="123" t="n">
        <f aca="false">IF(U181="zákl. přenesená",N181,0)</f>
        <v>0</v>
      </c>
      <c r="BH181" s="123" t="n">
        <f aca="false">IF(U181="sníž. přenesená",N181,0)</f>
        <v>0</v>
      </c>
      <c r="BI181" s="123" t="n">
        <f aca="false">IF(U181="nulová",N181,0)</f>
        <v>0</v>
      </c>
      <c r="BJ181" s="10" t="s">
        <v>81</v>
      </c>
      <c r="BK181" s="123" t="n">
        <f aca="false">ROUND(L181*K181,2)</f>
        <v>0</v>
      </c>
      <c r="BL181" s="10" t="s">
        <v>227</v>
      </c>
      <c r="BM181" s="10" t="s">
        <v>568</v>
      </c>
    </row>
    <row r="182" customFormat="false" ht="25.5" hidden="false" customHeight="true" outlineLevel="0" collapsed="false">
      <c r="A182" s="32"/>
      <c r="B182" s="162"/>
      <c r="C182" s="197" t="s">
        <v>285</v>
      </c>
      <c r="D182" s="197" t="s">
        <v>178</v>
      </c>
      <c r="E182" s="198" t="s">
        <v>286</v>
      </c>
      <c r="F182" s="199" t="s">
        <v>287</v>
      </c>
      <c r="G182" s="199"/>
      <c r="H182" s="199"/>
      <c r="I182" s="199"/>
      <c r="J182" s="200" t="s">
        <v>238</v>
      </c>
      <c r="K182" s="229" t="n">
        <v>0</v>
      </c>
      <c r="L182" s="202" t="n">
        <v>0</v>
      </c>
      <c r="M182" s="202"/>
      <c r="N182" s="203" t="n">
        <f aca="false">ROUND(L182*K182,2)</f>
        <v>0</v>
      </c>
      <c r="O182" s="203"/>
      <c r="P182" s="203"/>
      <c r="Q182" s="203"/>
      <c r="R182" s="164"/>
      <c r="T182" s="204"/>
      <c r="U182" s="44" t="s">
        <v>38</v>
      </c>
      <c r="V182" s="34"/>
      <c r="W182" s="205" t="n">
        <f aca="false">V182*K182</f>
        <v>0</v>
      </c>
      <c r="X182" s="205" t="n">
        <v>0</v>
      </c>
      <c r="Y182" s="205" t="n">
        <f aca="false">X182*K182</f>
        <v>0</v>
      </c>
      <c r="Z182" s="205" t="n">
        <v>0</v>
      </c>
      <c r="AA182" s="206" t="n">
        <f aca="false">Z182*K182</f>
        <v>0</v>
      </c>
      <c r="AR182" s="10" t="s">
        <v>227</v>
      </c>
      <c r="AT182" s="10" t="s">
        <v>178</v>
      </c>
      <c r="AU182" s="10" t="s">
        <v>136</v>
      </c>
      <c r="AY182" s="10" t="s">
        <v>177</v>
      </c>
      <c r="BE182" s="123" t="n">
        <f aca="false">IF(U182="základní",N182,0)</f>
        <v>0</v>
      </c>
      <c r="BF182" s="123" t="n">
        <f aca="false">IF(U182="snížená",N182,0)</f>
        <v>0</v>
      </c>
      <c r="BG182" s="123" t="n">
        <f aca="false">IF(U182="zákl. přenesená",N182,0)</f>
        <v>0</v>
      </c>
      <c r="BH182" s="123" t="n">
        <f aca="false">IF(U182="sníž. přenesená",N182,0)</f>
        <v>0</v>
      </c>
      <c r="BI182" s="123" t="n">
        <f aca="false">IF(U182="nulová",N182,0)</f>
        <v>0</v>
      </c>
      <c r="BJ182" s="10" t="s">
        <v>81</v>
      </c>
      <c r="BK182" s="123" t="n">
        <f aca="false">ROUND(L182*K182,2)</f>
        <v>0</v>
      </c>
      <c r="BL182" s="10" t="s">
        <v>227</v>
      </c>
      <c r="BM182" s="10" t="s">
        <v>569</v>
      </c>
    </row>
    <row r="183" s="183" customFormat="true" ht="29.85" hidden="false" customHeight="true" outlineLevel="0" collapsed="false">
      <c r="B183" s="184"/>
      <c r="C183" s="185"/>
      <c r="D183" s="195" t="s">
        <v>153</v>
      </c>
      <c r="E183" s="195"/>
      <c r="F183" s="195"/>
      <c r="G183" s="195"/>
      <c r="H183" s="195"/>
      <c r="I183" s="195"/>
      <c r="J183" s="195"/>
      <c r="K183" s="195"/>
      <c r="L183" s="195"/>
      <c r="M183" s="195"/>
      <c r="N183" s="230" t="n">
        <f aca="false">BK183</f>
        <v>0</v>
      </c>
      <c r="O183" s="230"/>
      <c r="P183" s="230"/>
      <c r="Q183" s="230"/>
      <c r="R183" s="188"/>
      <c r="T183" s="189"/>
      <c r="U183" s="185"/>
      <c r="V183" s="185"/>
      <c r="W183" s="190" t="n">
        <f aca="false">SUM(W184:W201)</f>
        <v>0</v>
      </c>
      <c r="X183" s="185"/>
      <c r="Y183" s="190" t="n">
        <f aca="false">SUM(Y184:Y201)</f>
        <v>0</v>
      </c>
      <c r="Z183" s="185"/>
      <c r="AA183" s="191" t="n">
        <f aca="false">SUM(AA184:AA201)</f>
        <v>0</v>
      </c>
      <c r="AR183" s="192" t="s">
        <v>136</v>
      </c>
      <c r="AT183" s="193" t="s">
        <v>72</v>
      </c>
      <c r="AU183" s="193" t="s">
        <v>81</v>
      </c>
      <c r="AY183" s="192" t="s">
        <v>177</v>
      </c>
      <c r="BK183" s="194" t="n">
        <f aca="false">SUM(BK184:BK201)</f>
        <v>0</v>
      </c>
    </row>
    <row r="184" s="32" customFormat="true" ht="25.5" hidden="false" customHeight="true" outlineLevel="0" collapsed="false">
      <c r="B184" s="162"/>
      <c r="C184" s="197" t="s">
        <v>289</v>
      </c>
      <c r="D184" s="197" t="s">
        <v>178</v>
      </c>
      <c r="E184" s="198" t="s">
        <v>290</v>
      </c>
      <c r="F184" s="199" t="s">
        <v>291</v>
      </c>
      <c r="G184" s="199"/>
      <c r="H184" s="199"/>
      <c r="I184" s="199"/>
      <c r="J184" s="200" t="s">
        <v>181</v>
      </c>
      <c r="K184" s="201" t="n">
        <v>23.015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570</v>
      </c>
    </row>
    <row r="185" s="207" customFormat="true" ht="16.5" hidden="false" customHeight="true" outlineLevel="0" collapsed="false">
      <c r="B185" s="208"/>
      <c r="C185" s="209"/>
      <c r="D185" s="209"/>
      <c r="E185" s="210"/>
      <c r="F185" s="211" t="s">
        <v>184</v>
      </c>
      <c r="G185" s="211"/>
      <c r="H185" s="211"/>
      <c r="I185" s="211"/>
      <c r="J185" s="209"/>
      <c r="K185" s="212" t="n">
        <v>13.28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s="238" customFormat="true" ht="16.5" hidden="false" customHeight="true" outlineLevel="0" collapsed="false">
      <c r="B186" s="239"/>
      <c r="C186" s="240"/>
      <c r="D186" s="240"/>
      <c r="E186" s="241"/>
      <c r="F186" s="242" t="s">
        <v>293</v>
      </c>
      <c r="G186" s="242"/>
      <c r="H186" s="242"/>
      <c r="I186" s="242"/>
      <c r="J186" s="240"/>
      <c r="K186" s="241"/>
      <c r="L186" s="240"/>
      <c r="M186" s="240"/>
      <c r="N186" s="240"/>
      <c r="O186" s="240"/>
      <c r="P186" s="240"/>
      <c r="Q186" s="240"/>
      <c r="R186" s="243"/>
      <c r="T186" s="244"/>
      <c r="U186" s="240"/>
      <c r="V186" s="240"/>
      <c r="W186" s="240"/>
      <c r="X186" s="240"/>
      <c r="Y186" s="240"/>
      <c r="Z186" s="240"/>
      <c r="AA186" s="245"/>
      <c r="AT186" s="246" t="s">
        <v>185</v>
      </c>
      <c r="AU186" s="246" t="s">
        <v>136</v>
      </c>
      <c r="AV186" s="238" t="s">
        <v>81</v>
      </c>
      <c r="AW186" s="238" t="s">
        <v>31</v>
      </c>
      <c r="AX186" s="238" t="s">
        <v>73</v>
      </c>
      <c r="AY186" s="246" t="s">
        <v>177</v>
      </c>
    </row>
    <row r="187" s="207" customFormat="true" ht="16.5" hidden="false" customHeight="true" outlineLevel="0" collapsed="false">
      <c r="B187" s="208"/>
      <c r="C187" s="209"/>
      <c r="D187" s="209"/>
      <c r="E187" s="210"/>
      <c r="F187" s="227" t="s">
        <v>294</v>
      </c>
      <c r="G187" s="227"/>
      <c r="H187" s="227"/>
      <c r="I187" s="227"/>
      <c r="J187" s="209"/>
      <c r="K187" s="212" t="n">
        <v>7.645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s="207" customFormat="true" ht="16.5" hidden="false" customHeight="true" outlineLevel="0" collapsed="false">
      <c r="B188" s="208"/>
      <c r="C188" s="209"/>
      <c r="D188" s="209"/>
      <c r="E188" s="210"/>
      <c r="F188" s="227" t="s">
        <v>295</v>
      </c>
      <c r="G188" s="227"/>
      <c r="H188" s="227"/>
      <c r="I188" s="227"/>
      <c r="J188" s="209"/>
      <c r="K188" s="212" t="n">
        <v>2.09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s="217" customFormat="true" ht="16.5" hidden="false" customHeight="true" outlineLevel="0" collapsed="false">
      <c r="B189" s="218"/>
      <c r="C189" s="219"/>
      <c r="D189" s="219"/>
      <c r="E189" s="220"/>
      <c r="F189" s="221" t="s">
        <v>186</v>
      </c>
      <c r="G189" s="221"/>
      <c r="H189" s="221"/>
      <c r="I189" s="221"/>
      <c r="J189" s="219"/>
      <c r="K189" s="222" t="n">
        <v>23.015</v>
      </c>
      <c r="L189" s="219"/>
      <c r="M189" s="219"/>
      <c r="N189" s="219"/>
      <c r="O189" s="219"/>
      <c r="P189" s="219"/>
      <c r="Q189" s="219"/>
      <c r="R189" s="223"/>
      <c r="T189" s="224"/>
      <c r="U189" s="219"/>
      <c r="V189" s="219"/>
      <c r="W189" s="219"/>
      <c r="X189" s="219"/>
      <c r="Y189" s="219"/>
      <c r="Z189" s="219"/>
      <c r="AA189" s="225"/>
      <c r="AT189" s="226" t="s">
        <v>185</v>
      </c>
      <c r="AU189" s="226" t="s">
        <v>136</v>
      </c>
      <c r="AV189" s="217" t="s">
        <v>182</v>
      </c>
      <c r="AW189" s="217" t="s">
        <v>31</v>
      </c>
      <c r="AX189" s="217" t="s">
        <v>81</v>
      </c>
      <c r="AY189" s="226" t="s">
        <v>177</v>
      </c>
    </row>
    <row r="190" s="32" customFormat="true" ht="25.5" hidden="false" customHeight="true" outlineLevel="0" collapsed="false">
      <c r="B190" s="162"/>
      <c r="C190" s="197" t="s">
        <v>296</v>
      </c>
      <c r="D190" s="197" t="s">
        <v>178</v>
      </c>
      <c r="E190" s="198" t="s">
        <v>297</v>
      </c>
      <c r="F190" s="199" t="s">
        <v>298</v>
      </c>
      <c r="G190" s="199"/>
      <c r="H190" s="199"/>
      <c r="I190" s="199"/>
      <c r="J190" s="200" t="s">
        <v>181</v>
      </c>
      <c r="K190" s="201" t="n">
        <v>23.015</v>
      </c>
      <c r="L190" s="202" t="n">
        <v>0</v>
      </c>
      <c r="M190" s="202"/>
      <c r="N190" s="203" t="n">
        <f aca="false">ROUND(L190*K190,2)</f>
        <v>0</v>
      </c>
      <c r="O190" s="203"/>
      <c r="P190" s="203"/>
      <c r="Q190" s="203"/>
      <c r="R190" s="164"/>
      <c r="T190" s="204"/>
      <c r="U190" s="44" t="s">
        <v>38</v>
      </c>
      <c r="V190" s="34"/>
      <c r="W190" s="205" t="n">
        <f aca="false">V190*K190</f>
        <v>0</v>
      </c>
      <c r="X190" s="205" t="n">
        <v>0</v>
      </c>
      <c r="Y190" s="205" t="n">
        <f aca="false">X190*K190</f>
        <v>0</v>
      </c>
      <c r="Z190" s="205" t="n">
        <v>0</v>
      </c>
      <c r="AA190" s="206" t="n">
        <f aca="false">Z190*K190</f>
        <v>0</v>
      </c>
      <c r="AR190" s="10" t="s">
        <v>227</v>
      </c>
      <c r="AT190" s="10" t="s">
        <v>178</v>
      </c>
      <c r="AU190" s="10" t="s">
        <v>136</v>
      </c>
      <c r="AY190" s="10" t="s">
        <v>177</v>
      </c>
      <c r="BE190" s="123" t="n">
        <f aca="false">IF(U190="základní",N190,0)</f>
        <v>0</v>
      </c>
      <c r="BF190" s="123" t="n">
        <f aca="false">IF(U190="snížená",N190,0)</f>
        <v>0</v>
      </c>
      <c r="BG190" s="123" t="n">
        <f aca="false">IF(U190="zákl. přenesená",N190,0)</f>
        <v>0</v>
      </c>
      <c r="BH190" s="123" t="n">
        <f aca="false">IF(U190="sníž. přenesená",N190,0)</f>
        <v>0</v>
      </c>
      <c r="BI190" s="123" t="n">
        <f aca="false">IF(U190="nulová",N190,0)</f>
        <v>0</v>
      </c>
      <c r="BJ190" s="10" t="s">
        <v>81</v>
      </c>
      <c r="BK190" s="123" t="n">
        <f aca="false">ROUND(L190*K190,2)</f>
        <v>0</v>
      </c>
      <c r="BL190" s="10" t="s">
        <v>227</v>
      </c>
      <c r="BM190" s="10" t="s">
        <v>571</v>
      </c>
    </row>
    <row r="191" s="207" customFormat="true" ht="16.5" hidden="false" customHeight="true" outlineLevel="0" collapsed="false">
      <c r="B191" s="208"/>
      <c r="C191" s="209"/>
      <c r="D191" s="209"/>
      <c r="E191" s="210"/>
      <c r="F191" s="211" t="s">
        <v>184</v>
      </c>
      <c r="G191" s="211"/>
      <c r="H191" s="211"/>
      <c r="I191" s="211"/>
      <c r="J191" s="209"/>
      <c r="K191" s="212" t="n">
        <v>13.28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s="238" customFormat="true" ht="16.5" hidden="false" customHeight="true" outlineLevel="0" collapsed="false">
      <c r="B192" s="239"/>
      <c r="C192" s="240"/>
      <c r="D192" s="240"/>
      <c r="E192" s="241"/>
      <c r="F192" s="242" t="s">
        <v>293</v>
      </c>
      <c r="G192" s="242"/>
      <c r="H192" s="242"/>
      <c r="I192" s="242"/>
      <c r="J192" s="240"/>
      <c r="K192" s="241"/>
      <c r="L192" s="240"/>
      <c r="M192" s="240"/>
      <c r="N192" s="240"/>
      <c r="O192" s="240"/>
      <c r="P192" s="240"/>
      <c r="Q192" s="240"/>
      <c r="R192" s="243"/>
      <c r="T192" s="244"/>
      <c r="U192" s="240"/>
      <c r="V192" s="240"/>
      <c r="W192" s="240"/>
      <c r="X192" s="240"/>
      <c r="Y192" s="240"/>
      <c r="Z192" s="240"/>
      <c r="AA192" s="245"/>
      <c r="AT192" s="246" t="s">
        <v>185</v>
      </c>
      <c r="AU192" s="246" t="s">
        <v>136</v>
      </c>
      <c r="AV192" s="238" t="s">
        <v>81</v>
      </c>
      <c r="AW192" s="238" t="s">
        <v>31</v>
      </c>
      <c r="AX192" s="238" t="s">
        <v>73</v>
      </c>
      <c r="AY192" s="246" t="s">
        <v>177</v>
      </c>
    </row>
    <row r="193" s="207" customFormat="true" ht="16.5" hidden="false" customHeight="true" outlineLevel="0" collapsed="false">
      <c r="B193" s="208"/>
      <c r="C193" s="209"/>
      <c r="D193" s="209"/>
      <c r="E193" s="210"/>
      <c r="F193" s="227" t="s">
        <v>294</v>
      </c>
      <c r="G193" s="227"/>
      <c r="H193" s="227"/>
      <c r="I193" s="227"/>
      <c r="J193" s="209"/>
      <c r="K193" s="212" t="n">
        <v>7.645</v>
      </c>
      <c r="L193" s="209"/>
      <c r="M193" s="209"/>
      <c r="N193" s="209"/>
      <c r="O193" s="209"/>
      <c r="P193" s="209"/>
      <c r="Q193" s="209"/>
      <c r="R193" s="213"/>
      <c r="T193" s="214"/>
      <c r="U193" s="209"/>
      <c r="V193" s="209"/>
      <c r="W193" s="209"/>
      <c r="X193" s="209"/>
      <c r="Y193" s="209"/>
      <c r="Z193" s="209"/>
      <c r="AA193" s="215"/>
      <c r="AT193" s="216" t="s">
        <v>185</v>
      </c>
      <c r="AU193" s="216" t="s">
        <v>136</v>
      </c>
      <c r="AV193" s="207" t="s">
        <v>136</v>
      </c>
      <c r="AW193" s="207" t="s">
        <v>31</v>
      </c>
      <c r="AX193" s="207" t="s">
        <v>73</v>
      </c>
      <c r="AY193" s="216" t="s">
        <v>177</v>
      </c>
    </row>
    <row r="194" s="207" customFormat="true" ht="16.5" hidden="false" customHeight="true" outlineLevel="0" collapsed="false">
      <c r="B194" s="208"/>
      <c r="C194" s="209"/>
      <c r="D194" s="209"/>
      <c r="E194" s="210"/>
      <c r="F194" s="227" t="s">
        <v>295</v>
      </c>
      <c r="G194" s="227"/>
      <c r="H194" s="227"/>
      <c r="I194" s="227"/>
      <c r="J194" s="209"/>
      <c r="K194" s="212" t="n">
        <v>2.09</v>
      </c>
      <c r="L194" s="209"/>
      <c r="M194" s="209"/>
      <c r="N194" s="209"/>
      <c r="O194" s="209"/>
      <c r="P194" s="209"/>
      <c r="Q194" s="209"/>
      <c r="R194" s="213"/>
      <c r="T194" s="214"/>
      <c r="U194" s="209"/>
      <c r="V194" s="209"/>
      <c r="W194" s="209"/>
      <c r="X194" s="209"/>
      <c r="Y194" s="209"/>
      <c r="Z194" s="209"/>
      <c r="AA194" s="215"/>
      <c r="AT194" s="216" t="s">
        <v>185</v>
      </c>
      <c r="AU194" s="216" t="s">
        <v>136</v>
      </c>
      <c r="AV194" s="207" t="s">
        <v>136</v>
      </c>
      <c r="AW194" s="207" t="s">
        <v>31</v>
      </c>
      <c r="AX194" s="207" t="s">
        <v>73</v>
      </c>
      <c r="AY194" s="216" t="s">
        <v>177</v>
      </c>
    </row>
    <row r="195" s="217" customFormat="true" ht="16.5" hidden="false" customHeight="true" outlineLevel="0" collapsed="false">
      <c r="B195" s="218"/>
      <c r="C195" s="219"/>
      <c r="D195" s="219"/>
      <c r="E195" s="220"/>
      <c r="F195" s="221" t="s">
        <v>186</v>
      </c>
      <c r="G195" s="221"/>
      <c r="H195" s="221"/>
      <c r="I195" s="221"/>
      <c r="J195" s="219"/>
      <c r="K195" s="222" t="n">
        <v>23.015</v>
      </c>
      <c r="L195" s="219"/>
      <c r="M195" s="219"/>
      <c r="N195" s="219"/>
      <c r="O195" s="219"/>
      <c r="P195" s="219"/>
      <c r="Q195" s="219"/>
      <c r="R195" s="223"/>
      <c r="T195" s="224"/>
      <c r="U195" s="219"/>
      <c r="V195" s="219"/>
      <c r="W195" s="219"/>
      <c r="X195" s="219"/>
      <c r="Y195" s="219"/>
      <c r="Z195" s="219"/>
      <c r="AA195" s="225"/>
      <c r="AT195" s="226" t="s">
        <v>185</v>
      </c>
      <c r="AU195" s="226" t="s">
        <v>136</v>
      </c>
      <c r="AV195" s="217" t="s">
        <v>182</v>
      </c>
      <c r="AW195" s="217" t="s">
        <v>31</v>
      </c>
      <c r="AX195" s="217" t="s">
        <v>81</v>
      </c>
      <c r="AY195" s="226" t="s">
        <v>177</v>
      </c>
    </row>
    <row r="196" s="32" customFormat="true" ht="25.5" hidden="false" customHeight="true" outlineLevel="0" collapsed="false">
      <c r="B196" s="162"/>
      <c r="C196" s="197" t="s">
        <v>300</v>
      </c>
      <c r="D196" s="197" t="s">
        <v>178</v>
      </c>
      <c r="E196" s="198" t="s">
        <v>301</v>
      </c>
      <c r="F196" s="199" t="s">
        <v>302</v>
      </c>
      <c r="G196" s="199"/>
      <c r="H196" s="199"/>
      <c r="I196" s="199"/>
      <c r="J196" s="200" t="s">
        <v>181</v>
      </c>
      <c r="K196" s="201" t="n">
        <v>13.28</v>
      </c>
      <c r="L196" s="202" t="n">
        <v>0</v>
      </c>
      <c r="M196" s="202"/>
      <c r="N196" s="203" t="n">
        <f aca="false">ROUND(L196*K196,2)</f>
        <v>0</v>
      </c>
      <c r="O196" s="203"/>
      <c r="P196" s="203"/>
      <c r="Q196" s="203"/>
      <c r="R196" s="164"/>
      <c r="T196" s="204"/>
      <c r="U196" s="44" t="s">
        <v>38</v>
      </c>
      <c r="V196" s="34"/>
      <c r="W196" s="205" t="n">
        <f aca="false">V196*K196</f>
        <v>0</v>
      </c>
      <c r="X196" s="205" t="n">
        <v>0</v>
      </c>
      <c r="Y196" s="205" t="n">
        <f aca="false">X196*K196</f>
        <v>0</v>
      </c>
      <c r="Z196" s="205" t="n">
        <v>0</v>
      </c>
      <c r="AA196" s="206" t="n">
        <f aca="false">Z196*K196</f>
        <v>0</v>
      </c>
      <c r="AR196" s="10" t="s">
        <v>227</v>
      </c>
      <c r="AT196" s="10" t="s">
        <v>178</v>
      </c>
      <c r="AU196" s="10" t="s">
        <v>136</v>
      </c>
      <c r="AY196" s="10" t="s">
        <v>177</v>
      </c>
      <c r="BE196" s="123" t="n">
        <f aca="false">IF(U196="základní",N196,0)</f>
        <v>0</v>
      </c>
      <c r="BF196" s="123" t="n">
        <f aca="false">IF(U196="snížená",N196,0)</f>
        <v>0</v>
      </c>
      <c r="BG196" s="123" t="n">
        <f aca="false">IF(U196="zákl. přenesená",N196,0)</f>
        <v>0</v>
      </c>
      <c r="BH196" s="123" t="n">
        <f aca="false">IF(U196="sníž. přenesená",N196,0)</f>
        <v>0</v>
      </c>
      <c r="BI196" s="123" t="n">
        <f aca="false">IF(U196="nulová",N196,0)</f>
        <v>0</v>
      </c>
      <c r="BJ196" s="10" t="s">
        <v>81</v>
      </c>
      <c r="BK196" s="123" t="n">
        <f aca="false">ROUND(L196*K196,2)</f>
        <v>0</v>
      </c>
      <c r="BL196" s="10" t="s">
        <v>227</v>
      </c>
      <c r="BM196" s="10" t="s">
        <v>572</v>
      </c>
    </row>
    <row r="197" s="207" customFormat="true" ht="16.5" hidden="false" customHeight="true" outlineLevel="0" collapsed="false">
      <c r="B197" s="208"/>
      <c r="C197" s="209"/>
      <c r="D197" s="209"/>
      <c r="E197" s="210"/>
      <c r="F197" s="211" t="s">
        <v>184</v>
      </c>
      <c r="G197" s="211"/>
      <c r="H197" s="211"/>
      <c r="I197" s="211"/>
      <c r="J197" s="209"/>
      <c r="K197" s="212" t="n">
        <v>13.28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s="217" customFormat="true" ht="16.5" hidden="false" customHeight="true" outlineLevel="0" collapsed="false">
      <c r="B198" s="218"/>
      <c r="C198" s="219"/>
      <c r="D198" s="219"/>
      <c r="E198" s="220"/>
      <c r="F198" s="221" t="s">
        <v>186</v>
      </c>
      <c r="G198" s="221"/>
      <c r="H198" s="221"/>
      <c r="I198" s="221"/>
      <c r="J198" s="219"/>
      <c r="K198" s="222" t="n">
        <v>13.28</v>
      </c>
      <c r="L198" s="219"/>
      <c r="M198" s="219"/>
      <c r="N198" s="219"/>
      <c r="O198" s="219"/>
      <c r="P198" s="219"/>
      <c r="Q198" s="219"/>
      <c r="R198" s="223"/>
      <c r="T198" s="224"/>
      <c r="U198" s="219"/>
      <c r="V198" s="219"/>
      <c r="W198" s="219"/>
      <c r="X198" s="219"/>
      <c r="Y198" s="219"/>
      <c r="Z198" s="219"/>
      <c r="AA198" s="225"/>
      <c r="AT198" s="226" t="s">
        <v>185</v>
      </c>
      <c r="AU198" s="226" t="s">
        <v>136</v>
      </c>
      <c r="AV198" s="217" t="s">
        <v>182</v>
      </c>
      <c r="AW198" s="217" t="s">
        <v>31</v>
      </c>
      <c r="AX198" s="217" t="s">
        <v>81</v>
      </c>
      <c r="AY198" s="226" t="s">
        <v>177</v>
      </c>
    </row>
    <row r="199" s="32" customFormat="true" ht="38.25" hidden="false" customHeight="true" outlineLevel="0" collapsed="false">
      <c r="B199" s="162"/>
      <c r="C199" s="197" t="s">
        <v>304</v>
      </c>
      <c r="D199" s="197" t="s">
        <v>178</v>
      </c>
      <c r="E199" s="198" t="s">
        <v>305</v>
      </c>
      <c r="F199" s="199" t="s">
        <v>306</v>
      </c>
      <c r="G199" s="199"/>
      <c r="H199" s="199"/>
      <c r="I199" s="199"/>
      <c r="J199" s="200" t="s">
        <v>181</v>
      </c>
      <c r="K199" s="201" t="n">
        <v>13.28</v>
      </c>
      <c r="L199" s="202" t="n">
        <v>0</v>
      </c>
      <c r="M199" s="202"/>
      <c r="N199" s="203" t="n">
        <f aca="false">ROUND(L199*K199,2)</f>
        <v>0</v>
      </c>
      <c r="O199" s="203"/>
      <c r="P199" s="203"/>
      <c r="Q199" s="203"/>
      <c r="R199" s="164"/>
      <c r="T199" s="204"/>
      <c r="U199" s="44" t="s">
        <v>38</v>
      </c>
      <c r="V199" s="34"/>
      <c r="W199" s="205" t="n">
        <f aca="false">V199*K199</f>
        <v>0</v>
      </c>
      <c r="X199" s="205" t="n">
        <v>0</v>
      </c>
      <c r="Y199" s="205" t="n">
        <f aca="false">X199*K199</f>
        <v>0</v>
      </c>
      <c r="Z199" s="205" t="n">
        <v>0</v>
      </c>
      <c r="AA199" s="206" t="n">
        <f aca="false">Z199*K199</f>
        <v>0</v>
      </c>
      <c r="AR199" s="10" t="s">
        <v>227</v>
      </c>
      <c r="AT199" s="10" t="s">
        <v>178</v>
      </c>
      <c r="AU199" s="10" t="s">
        <v>136</v>
      </c>
      <c r="AY199" s="10" t="s">
        <v>177</v>
      </c>
      <c r="BE199" s="123" t="n">
        <f aca="false">IF(U199="základní",N199,0)</f>
        <v>0</v>
      </c>
      <c r="BF199" s="123" t="n">
        <f aca="false">IF(U199="snížená",N199,0)</f>
        <v>0</v>
      </c>
      <c r="BG199" s="123" t="n">
        <f aca="false">IF(U199="zákl. přenesená",N199,0)</f>
        <v>0</v>
      </c>
      <c r="BH199" s="123" t="n">
        <f aca="false">IF(U199="sníž. přenesená",N199,0)</f>
        <v>0</v>
      </c>
      <c r="BI199" s="123" t="n">
        <f aca="false">IF(U199="nulová",N199,0)</f>
        <v>0</v>
      </c>
      <c r="BJ199" s="10" t="s">
        <v>81</v>
      </c>
      <c r="BK199" s="123" t="n">
        <f aca="false">ROUND(L199*K199,2)</f>
        <v>0</v>
      </c>
      <c r="BL199" s="10" t="s">
        <v>227</v>
      </c>
      <c r="BM199" s="10" t="s">
        <v>573</v>
      </c>
    </row>
    <row r="200" s="207" customFormat="true" ht="16.5" hidden="false" customHeight="true" outlineLevel="0" collapsed="false">
      <c r="B200" s="208"/>
      <c r="C200" s="209"/>
      <c r="D200" s="209"/>
      <c r="E200" s="210"/>
      <c r="F200" s="211" t="s">
        <v>184</v>
      </c>
      <c r="G200" s="211"/>
      <c r="H200" s="211"/>
      <c r="I200" s="211"/>
      <c r="J200" s="209"/>
      <c r="K200" s="212" t="n">
        <v>13.28</v>
      </c>
      <c r="L200" s="209"/>
      <c r="M200" s="209"/>
      <c r="N200" s="209"/>
      <c r="O200" s="209"/>
      <c r="P200" s="209"/>
      <c r="Q200" s="209"/>
      <c r="R200" s="213"/>
      <c r="T200" s="214"/>
      <c r="U200" s="209"/>
      <c r="V200" s="209"/>
      <c r="W200" s="209"/>
      <c r="X200" s="209"/>
      <c r="Y200" s="209"/>
      <c r="Z200" s="209"/>
      <c r="AA200" s="215"/>
      <c r="AT200" s="216" t="s">
        <v>185</v>
      </c>
      <c r="AU200" s="216" t="s">
        <v>136</v>
      </c>
      <c r="AV200" s="207" t="s">
        <v>136</v>
      </c>
      <c r="AW200" s="207" t="s">
        <v>31</v>
      </c>
      <c r="AX200" s="207" t="s">
        <v>73</v>
      </c>
      <c r="AY200" s="216" t="s">
        <v>177</v>
      </c>
    </row>
    <row r="201" s="217" customFormat="true" ht="16.5" hidden="false" customHeight="true" outlineLevel="0" collapsed="false">
      <c r="B201" s="218"/>
      <c r="C201" s="219"/>
      <c r="D201" s="219"/>
      <c r="E201" s="220"/>
      <c r="F201" s="221" t="s">
        <v>186</v>
      </c>
      <c r="G201" s="221"/>
      <c r="H201" s="221"/>
      <c r="I201" s="221"/>
      <c r="J201" s="219"/>
      <c r="K201" s="222" t="n">
        <v>13.28</v>
      </c>
      <c r="L201" s="219"/>
      <c r="M201" s="219"/>
      <c r="N201" s="219"/>
      <c r="O201" s="219"/>
      <c r="P201" s="219"/>
      <c r="Q201" s="219"/>
      <c r="R201" s="223"/>
      <c r="T201" s="224"/>
      <c r="U201" s="219"/>
      <c r="V201" s="219"/>
      <c r="W201" s="219"/>
      <c r="X201" s="219"/>
      <c r="Y201" s="219"/>
      <c r="Z201" s="219"/>
      <c r="AA201" s="225"/>
      <c r="AT201" s="226" t="s">
        <v>185</v>
      </c>
      <c r="AU201" s="226" t="s">
        <v>136</v>
      </c>
      <c r="AV201" s="217" t="s">
        <v>182</v>
      </c>
      <c r="AW201" s="217" t="s">
        <v>31</v>
      </c>
      <c r="AX201" s="217" t="s">
        <v>81</v>
      </c>
      <c r="AY201" s="226" t="s">
        <v>177</v>
      </c>
    </row>
    <row r="202" s="32" customFormat="true" ht="49.9" hidden="false" customHeight="true" outlineLevel="0" collapsed="false">
      <c r="B202" s="33"/>
      <c r="C202" s="34"/>
      <c r="D202" s="186" t="s">
        <v>308</v>
      </c>
      <c r="E202" s="34"/>
      <c r="F202" s="34"/>
      <c r="G202" s="34"/>
      <c r="H202" s="34"/>
      <c r="I202" s="34"/>
      <c r="J202" s="34"/>
      <c r="K202" s="34"/>
      <c r="L202" s="34"/>
      <c r="M202" s="34"/>
      <c r="N202" s="187" t="n">
        <f aca="false">BK202</f>
        <v>0</v>
      </c>
      <c r="O202" s="187"/>
      <c r="P202" s="187"/>
      <c r="Q202" s="187"/>
      <c r="R202" s="35"/>
      <c r="T202" s="247"/>
      <c r="U202" s="59"/>
      <c r="V202" s="59"/>
      <c r="W202" s="59"/>
      <c r="X202" s="59"/>
      <c r="Y202" s="59"/>
      <c r="Z202" s="59"/>
      <c r="AA202" s="61"/>
      <c r="AT202" s="10" t="s">
        <v>72</v>
      </c>
      <c r="AU202" s="10" t="s">
        <v>73</v>
      </c>
      <c r="AY202" s="10" t="s">
        <v>309</v>
      </c>
      <c r="BK202" s="123" t="n">
        <v>0</v>
      </c>
    </row>
    <row r="203" customFormat="false" ht="6.95" hidden="false" customHeight="true" outlineLevel="0" collapsed="false">
      <c r="A203" s="32"/>
      <c r="B203" s="62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4"/>
    </row>
  </sheetData>
  <mergeCells count="202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39:I139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N146:Q146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N171:Q171"/>
    <mergeCell ref="F172:I172"/>
    <mergeCell ref="L172:M172"/>
    <mergeCell ref="N172:Q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N202:Q202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7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90" activePane="bottomLeft" state="frozen"/>
      <selection pane="topLeft" activeCell="A1" activeCellId="0" sqref="A1"/>
      <selection pane="bottomLeft" activeCell="F147" activeCellId="0" sqref="F147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109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574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(SUM(BE98:BE105)+SUM(BE123:BE205))</f>
        <v>0</v>
      </c>
      <c r="I32" s="142"/>
      <c r="J32" s="142"/>
      <c r="K32" s="34"/>
      <c r="L32" s="34"/>
      <c r="M32" s="142" t="n">
        <f aca="false">ROUND((SUM(BE98:BE105)+SUM(BE123:BE205)),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(SUM(BF98:BF105)+SUM(BF123:BF205))</f>
        <v>0</v>
      </c>
      <c r="I33" s="142"/>
      <c r="J33" s="142"/>
      <c r="K33" s="34"/>
      <c r="L33" s="34"/>
      <c r="M33" s="142" t="n">
        <f aca="false">ROUND((SUM(BF98:BF105)+SUM(BF123:BF205)),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(SUM(BG98:BG105)+SUM(BG123:BG205))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(SUM(BH98:BH105)+SUM(BH123:BH205))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(SUM(BI98:BI105)+SUM(BI123:BI205))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33 - místnost 315 WC - 33 - místnost 315 WC úkli...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N138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N144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N145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N172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N185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33 - místnost 315 WC - 33 - místnost 315 WC úkli...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W124+W144+W206</f>
        <v>0</v>
      </c>
      <c r="X123" s="54"/>
      <c r="Y123" s="180" t="n">
        <f aca="false">Y124+Y144+Y206</f>
        <v>0</v>
      </c>
      <c r="Z123" s="54"/>
      <c r="AA123" s="181" t="n">
        <f aca="false">AA124+AA144+AA206</f>
        <v>0</v>
      </c>
      <c r="AT123" s="10" t="s">
        <v>72</v>
      </c>
      <c r="AU123" s="10" t="s">
        <v>145</v>
      </c>
      <c r="BK123" s="182" t="n">
        <f aca="false">BK124+BK144+BK206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W125+W138</f>
        <v>0</v>
      </c>
      <c r="X124" s="185"/>
      <c r="Y124" s="190" t="n">
        <f aca="false">Y125+Y138</f>
        <v>0</v>
      </c>
      <c r="Z124" s="185"/>
      <c r="AA124" s="191" t="n">
        <f aca="false">AA125+AA138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BK125+BK138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SUM(W126:W137)</f>
        <v>0</v>
      </c>
      <c r="X125" s="185"/>
      <c r="Y125" s="190" t="n">
        <f aca="false">SUM(Y126:Y137)</f>
        <v>0</v>
      </c>
      <c r="Z125" s="185"/>
      <c r="AA125" s="191" t="n">
        <f aca="false">SUM(AA126:AA137)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SUM(BK126:BK137)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8.71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575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312</v>
      </c>
      <c r="G127" s="211"/>
      <c r="H127" s="211"/>
      <c r="I127" s="211"/>
      <c r="J127" s="209"/>
      <c r="K127" s="212" t="n">
        <v>8.71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8.71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8.71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576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312</v>
      </c>
      <c r="G130" s="211"/>
      <c r="H130" s="211"/>
      <c r="I130" s="211"/>
      <c r="J130" s="209"/>
      <c r="K130" s="212" t="n">
        <v>8.71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8.71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204</v>
      </c>
      <c r="F132" s="199" t="s">
        <v>205</v>
      </c>
      <c r="G132" s="199"/>
      <c r="H132" s="199"/>
      <c r="I132" s="199"/>
      <c r="J132" s="200" t="s">
        <v>181</v>
      </c>
      <c r="K132" s="201" t="n">
        <v>26.611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577</v>
      </c>
    </row>
    <row r="133" s="207" customFormat="true" ht="16.5" hidden="false" customHeight="true" outlineLevel="0" collapsed="false">
      <c r="B133" s="208"/>
      <c r="C133" s="209"/>
      <c r="D133" s="209"/>
      <c r="E133" s="210"/>
      <c r="F133" s="211" t="s">
        <v>316</v>
      </c>
      <c r="G133" s="211"/>
      <c r="H133" s="211"/>
      <c r="I133" s="211"/>
      <c r="J133" s="209"/>
      <c r="K133" s="212" t="n">
        <v>4.5</v>
      </c>
      <c r="L133" s="209"/>
      <c r="M133" s="209"/>
      <c r="N133" s="209"/>
      <c r="O133" s="209"/>
      <c r="P133" s="209"/>
      <c r="Q133" s="209"/>
      <c r="R133" s="213"/>
      <c r="T133" s="214"/>
      <c r="U133" s="209"/>
      <c r="V133" s="209"/>
      <c r="W133" s="209"/>
      <c r="X133" s="209"/>
      <c r="Y133" s="209"/>
      <c r="Z133" s="209"/>
      <c r="AA133" s="215"/>
      <c r="AT133" s="216" t="s">
        <v>185</v>
      </c>
      <c r="AU133" s="216" t="s">
        <v>136</v>
      </c>
      <c r="AV133" s="207" t="s">
        <v>136</v>
      </c>
      <c r="AW133" s="207" t="s">
        <v>31</v>
      </c>
      <c r="AX133" s="207" t="s">
        <v>73</v>
      </c>
      <c r="AY133" s="216" t="s">
        <v>177</v>
      </c>
    </row>
    <row r="134" customFormat="false" ht="16.5" hidden="false" customHeight="true" outlineLevel="0" collapsed="false">
      <c r="A134" s="207"/>
      <c r="B134" s="208"/>
      <c r="C134" s="209"/>
      <c r="D134" s="209"/>
      <c r="E134" s="210"/>
      <c r="F134" s="227" t="s">
        <v>317</v>
      </c>
      <c r="G134" s="227"/>
      <c r="H134" s="227"/>
      <c r="I134" s="227"/>
      <c r="J134" s="209"/>
      <c r="K134" s="212" t="n">
        <v>5.22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25.5" hidden="false" customHeight="true" outlineLevel="0" collapsed="false">
      <c r="A135" s="207"/>
      <c r="B135" s="208"/>
      <c r="C135" s="209"/>
      <c r="D135" s="209"/>
      <c r="E135" s="210"/>
      <c r="F135" s="227" t="s">
        <v>318</v>
      </c>
      <c r="G135" s="227"/>
      <c r="H135" s="227"/>
      <c r="I135" s="227"/>
      <c r="J135" s="209"/>
      <c r="K135" s="212" t="n">
        <v>10.32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customFormat="false" ht="16.5" hidden="false" customHeight="true" outlineLevel="0" collapsed="false">
      <c r="A136" s="207"/>
      <c r="B136" s="208"/>
      <c r="C136" s="209"/>
      <c r="D136" s="209"/>
      <c r="E136" s="210"/>
      <c r="F136" s="227" t="s">
        <v>319</v>
      </c>
      <c r="G136" s="227"/>
      <c r="H136" s="227"/>
      <c r="I136" s="227"/>
      <c r="J136" s="209"/>
      <c r="K136" s="212" t="n">
        <v>6.571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s="217" customFormat="true" ht="16.5" hidden="false" customHeight="true" outlineLevel="0" collapsed="false">
      <c r="B137" s="218"/>
      <c r="C137" s="219"/>
      <c r="D137" s="219"/>
      <c r="E137" s="220"/>
      <c r="F137" s="221" t="s">
        <v>186</v>
      </c>
      <c r="G137" s="221"/>
      <c r="H137" s="221"/>
      <c r="I137" s="221"/>
      <c r="J137" s="219"/>
      <c r="K137" s="222" t="n">
        <v>26.611</v>
      </c>
      <c r="L137" s="219"/>
      <c r="M137" s="219"/>
      <c r="N137" s="219"/>
      <c r="O137" s="219"/>
      <c r="P137" s="219"/>
      <c r="Q137" s="219"/>
      <c r="R137" s="223"/>
      <c r="T137" s="224"/>
      <c r="U137" s="219"/>
      <c r="V137" s="219"/>
      <c r="W137" s="219"/>
      <c r="X137" s="219"/>
      <c r="Y137" s="219"/>
      <c r="Z137" s="219"/>
      <c r="AA137" s="225"/>
      <c r="AT137" s="226" t="s">
        <v>185</v>
      </c>
      <c r="AU137" s="226" t="s">
        <v>136</v>
      </c>
      <c r="AV137" s="217" t="s">
        <v>182</v>
      </c>
      <c r="AW137" s="217" t="s">
        <v>31</v>
      </c>
      <c r="AX137" s="217" t="s">
        <v>81</v>
      </c>
      <c r="AY137" s="226" t="s">
        <v>177</v>
      </c>
    </row>
    <row r="138" s="183" customFormat="true" ht="29.85" hidden="false" customHeight="true" outlineLevel="0" collapsed="false">
      <c r="B138" s="184"/>
      <c r="C138" s="185"/>
      <c r="D138" s="195" t="s">
        <v>148</v>
      </c>
      <c r="E138" s="195"/>
      <c r="F138" s="195"/>
      <c r="G138" s="195"/>
      <c r="H138" s="195"/>
      <c r="I138" s="195"/>
      <c r="J138" s="195"/>
      <c r="K138" s="195"/>
      <c r="L138" s="195"/>
      <c r="M138" s="195"/>
      <c r="N138" s="196" t="n">
        <f aca="false">BK138</f>
        <v>0</v>
      </c>
      <c r="O138" s="196"/>
      <c r="P138" s="196"/>
      <c r="Q138" s="196"/>
      <c r="R138" s="188"/>
      <c r="T138" s="189"/>
      <c r="U138" s="185"/>
      <c r="V138" s="185"/>
      <c r="W138" s="190" t="n">
        <f aca="false">SUM(W139:W143)</f>
        <v>0</v>
      </c>
      <c r="X138" s="185"/>
      <c r="Y138" s="190" t="n">
        <f aca="false">SUM(Y139:Y143)</f>
        <v>0</v>
      </c>
      <c r="Z138" s="185"/>
      <c r="AA138" s="191" t="n">
        <f aca="false">SUM(AA139:AA143)</f>
        <v>0</v>
      </c>
      <c r="AR138" s="192" t="s">
        <v>81</v>
      </c>
      <c r="AT138" s="193" t="s">
        <v>72</v>
      </c>
      <c r="AU138" s="193" t="s">
        <v>81</v>
      </c>
      <c r="AY138" s="192" t="s">
        <v>177</v>
      </c>
      <c r="BK138" s="194" t="n">
        <f aca="false">SUM(BK139:BK143)</f>
        <v>0</v>
      </c>
    </row>
    <row r="139" s="32" customFormat="true" ht="38.25" hidden="false" customHeight="true" outlineLevel="0" collapsed="false">
      <c r="B139" s="162"/>
      <c r="C139" s="197" t="s">
        <v>182</v>
      </c>
      <c r="D139" s="197" t="s">
        <v>178</v>
      </c>
      <c r="E139" s="198" t="s">
        <v>211</v>
      </c>
      <c r="F139" s="199" t="s">
        <v>212</v>
      </c>
      <c r="G139" s="199"/>
      <c r="H139" s="199"/>
      <c r="I139" s="199"/>
      <c r="J139" s="200" t="s">
        <v>213</v>
      </c>
      <c r="K139" s="201" t="n">
        <v>2.196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578</v>
      </c>
    </row>
    <row r="140" s="32" customFormat="true" ht="25.5" hidden="false" customHeight="true" outlineLevel="0" collapsed="false">
      <c r="B140" s="162"/>
      <c r="C140" s="197" t="s">
        <v>199</v>
      </c>
      <c r="D140" s="197" t="s">
        <v>178</v>
      </c>
      <c r="E140" s="198" t="s">
        <v>216</v>
      </c>
      <c r="F140" s="199" t="s">
        <v>217</v>
      </c>
      <c r="G140" s="199"/>
      <c r="H140" s="199"/>
      <c r="I140" s="199"/>
      <c r="J140" s="200" t="s">
        <v>213</v>
      </c>
      <c r="K140" s="201" t="n">
        <v>19.764</v>
      </c>
      <c r="L140" s="202" t="n">
        <v>0</v>
      </c>
      <c r="M140" s="202"/>
      <c r="N140" s="203" t="n">
        <f aca="false">ROUND(L140*K140,2)</f>
        <v>0</v>
      </c>
      <c r="O140" s="203"/>
      <c r="P140" s="203"/>
      <c r="Q140" s="203"/>
      <c r="R140" s="164"/>
      <c r="T140" s="204"/>
      <c r="U140" s="44" t="s">
        <v>38</v>
      </c>
      <c r="V140" s="34"/>
      <c r="W140" s="205" t="n">
        <f aca="false">V140*K140</f>
        <v>0</v>
      </c>
      <c r="X140" s="205" t="n">
        <v>0</v>
      </c>
      <c r="Y140" s="205" t="n">
        <f aca="false">X140*K140</f>
        <v>0</v>
      </c>
      <c r="Z140" s="205" t="n">
        <v>0</v>
      </c>
      <c r="AA140" s="206" t="n">
        <f aca="false">Z140*K140</f>
        <v>0</v>
      </c>
      <c r="AR140" s="10" t="s">
        <v>182</v>
      </c>
      <c r="AT140" s="10" t="s">
        <v>178</v>
      </c>
      <c r="AU140" s="10" t="s">
        <v>136</v>
      </c>
      <c r="AY140" s="10" t="s">
        <v>177</v>
      </c>
      <c r="BE140" s="123" t="n">
        <f aca="false">IF(U140="základní",N140,0)</f>
        <v>0</v>
      </c>
      <c r="BF140" s="123" t="n">
        <f aca="false">IF(U140="snížená",N140,0)</f>
        <v>0</v>
      </c>
      <c r="BG140" s="123" t="n">
        <f aca="false">IF(U140="zákl. přenesená",N140,0)</f>
        <v>0</v>
      </c>
      <c r="BH140" s="123" t="n">
        <f aca="false">IF(U140="sníž. přenesená",N140,0)</f>
        <v>0</v>
      </c>
      <c r="BI140" s="123" t="n">
        <f aca="false">IF(U140="nulová",N140,0)</f>
        <v>0</v>
      </c>
      <c r="BJ140" s="10" t="s">
        <v>81</v>
      </c>
      <c r="BK140" s="123" t="n">
        <f aca="false">ROUND(L140*K140,2)</f>
        <v>0</v>
      </c>
      <c r="BL140" s="10" t="s">
        <v>182</v>
      </c>
      <c r="BM140" s="10" t="s">
        <v>579</v>
      </c>
    </row>
    <row r="141" s="207" customFormat="true" ht="16.5" hidden="false" customHeight="true" outlineLevel="0" collapsed="false">
      <c r="B141" s="208"/>
      <c r="C141" s="209"/>
      <c r="D141" s="209"/>
      <c r="E141" s="210"/>
      <c r="F141" s="211" t="s">
        <v>477</v>
      </c>
      <c r="G141" s="211"/>
      <c r="H141" s="211"/>
      <c r="I141" s="211"/>
      <c r="J141" s="209"/>
      <c r="K141" s="212" t="n">
        <v>19.764</v>
      </c>
      <c r="L141" s="209"/>
      <c r="M141" s="209"/>
      <c r="N141" s="209"/>
      <c r="O141" s="209"/>
      <c r="P141" s="209"/>
      <c r="Q141" s="209"/>
      <c r="R141" s="213"/>
      <c r="T141" s="214"/>
      <c r="U141" s="209"/>
      <c r="V141" s="209"/>
      <c r="W141" s="209"/>
      <c r="X141" s="209"/>
      <c r="Y141" s="209"/>
      <c r="Z141" s="209"/>
      <c r="AA141" s="215"/>
      <c r="AT141" s="216" t="s">
        <v>185</v>
      </c>
      <c r="AU141" s="216" t="s">
        <v>136</v>
      </c>
      <c r="AV141" s="207" t="s">
        <v>136</v>
      </c>
      <c r="AW141" s="207" t="s">
        <v>31</v>
      </c>
      <c r="AX141" s="207" t="s">
        <v>73</v>
      </c>
      <c r="AY141" s="216" t="s">
        <v>177</v>
      </c>
    </row>
    <row r="142" s="217" customFormat="true" ht="16.5" hidden="false" customHeight="true" outlineLevel="0" collapsed="false">
      <c r="B142" s="218"/>
      <c r="C142" s="219"/>
      <c r="D142" s="219"/>
      <c r="E142" s="220"/>
      <c r="F142" s="221" t="s">
        <v>186</v>
      </c>
      <c r="G142" s="221"/>
      <c r="H142" s="221"/>
      <c r="I142" s="221"/>
      <c r="J142" s="219"/>
      <c r="K142" s="222" t="n">
        <v>19.764</v>
      </c>
      <c r="L142" s="219"/>
      <c r="M142" s="219"/>
      <c r="N142" s="219"/>
      <c r="O142" s="219"/>
      <c r="P142" s="219"/>
      <c r="Q142" s="219"/>
      <c r="R142" s="223"/>
      <c r="T142" s="224"/>
      <c r="U142" s="219"/>
      <c r="V142" s="219"/>
      <c r="W142" s="219"/>
      <c r="X142" s="219"/>
      <c r="Y142" s="219"/>
      <c r="Z142" s="219"/>
      <c r="AA142" s="225"/>
      <c r="AT142" s="226" t="s">
        <v>185</v>
      </c>
      <c r="AU142" s="226" t="s">
        <v>136</v>
      </c>
      <c r="AV142" s="217" t="s">
        <v>182</v>
      </c>
      <c r="AW142" s="217" t="s">
        <v>31</v>
      </c>
      <c r="AX142" s="217" t="s">
        <v>81</v>
      </c>
      <c r="AY142" s="226" t="s">
        <v>177</v>
      </c>
    </row>
    <row r="143" s="32" customFormat="true" ht="25.5" hidden="false" customHeight="true" outlineLevel="0" collapsed="false">
      <c r="B143" s="162"/>
      <c r="C143" s="197" t="s">
        <v>203</v>
      </c>
      <c r="D143" s="197" t="s">
        <v>178</v>
      </c>
      <c r="E143" s="198" t="s">
        <v>221</v>
      </c>
      <c r="F143" s="199" t="s">
        <v>222</v>
      </c>
      <c r="G143" s="199"/>
      <c r="H143" s="199"/>
      <c r="I143" s="199"/>
      <c r="J143" s="200" t="s">
        <v>213</v>
      </c>
      <c r="K143" s="201" t="n">
        <v>2.196</v>
      </c>
      <c r="L143" s="202" t="n">
        <v>0</v>
      </c>
      <c r="M143" s="202"/>
      <c r="N143" s="203" t="n">
        <f aca="false">ROUND(L143*K143,2)</f>
        <v>0</v>
      </c>
      <c r="O143" s="203"/>
      <c r="P143" s="203"/>
      <c r="Q143" s="203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182</v>
      </c>
      <c r="AT143" s="10" t="s">
        <v>178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182</v>
      </c>
      <c r="BM143" s="10" t="s">
        <v>580</v>
      </c>
    </row>
    <row r="144" s="183" customFormat="true" ht="37.35" hidden="false" customHeight="true" outlineLevel="0" collapsed="false">
      <c r="B144" s="184"/>
      <c r="C144" s="185"/>
      <c r="D144" s="186" t="s">
        <v>149</v>
      </c>
      <c r="E144" s="186"/>
      <c r="F144" s="186"/>
      <c r="G144" s="186"/>
      <c r="H144" s="186"/>
      <c r="I144" s="186"/>
      <c r="J144" s="186"/>
      <c r="K144" s="186"/>
      <c r="L144" s="186"/>
      <c r="M144" s="186"/>
      <c r="N144" s="228" t="n">
        <f aca="false">BK144</f>
        <v>0</v>
      </c>
      <c r="O144" s="228"/>
      <c r="P144" s="228"/>
      <c r="Q144" s="228"/>
      <c r="R144" s="188"/>
      <c r="T144" s="189"/>
      <c r="U144" s="185"/>
      <c r="V144" s="185"/>
      <c r="W144" s="190" t="n">
        <f aca="false">W145+W154+W172+W185</f>
        <v>0</v>
      </c>
      <c r="X144" s="185"/>
      <c r="Y144" s="190" t="n">
        <f aca="false">Y145+Y154+Y172+Y185</f>
        <v>0</v>
      </c>
      <c r="Z144" s="185"/>
      <c r="AA144" s="191" t="n">
        <f aca="false">AA145+AA154+AA172+AA185</f>
        <v>0</v>
      </c>
      <c r="AR144" s="192" t="s">
        <v>136</v>
      </c>
      <c r="AT144" s="193" t="s">
        <v>72</v>
      </c>
      <c r="AU144" s="193" t="s">
        <v>73</v>
      </c>
      <c r="AY144" s="192" t="s">
        <v>177</v>
      </c>
      <c r="BK144" s="194" t="n">
        <f aca="false">BK145+BK154+BK172+BK185</f>
        <v>0</v>
      </c>
    </row>
    <row r="145" customFormat="false" ht="19.9" hidden="false" customHeight="true" outlineLevel="0" collapsed="false">
      <c r="A145" s="183"/>
      <c r="B145" s="184"/>
      <c r="C145" s="185"/>
      <c r="D145" s="195" t="s">
        <v>150</v>
      </c>
      <c r="E145" s="195"/>
      <c r="F145" s="195"/>
      <c r="G145" s="195"/>
      <c r="H145" s="195"/>
      <c r="I145" s="195"/>
      <c r="J145" s="195"/>
      <c r="K145" s="195"/>
      <c r="L145" s="195"/>
      <c r="M145" s="195"/>
      <c r="N145" s="196" t="n">
        <f aca="false">BK145</f>
        <v>0</v>
      </c>
      <c r="O145" s="196"/>
      <c r="P145" s="196"/>
      <c r="Q145" s="196"/>
      <c r="R145" s="188"/>
      <c r="T145" s="189"/>
      <c r="U145" s="185"/>
      <c r="V145" s="185"/>
      <c r="W145" s="190" t="n">
        <f aca="false">SUM(W146:W153)</f>
        <v>0</v>
      </c>
      <c r="X145" s="185"/>
      <c r="Y145" s="190" t="n">
        <f aca="false">SUM(Y146:Y153)</f>
        <v>0</v>
      </c>
      <c r="Z145" s="185"/>
      <c r="AA145" s="191" t="n">
        <f aca="false">SUM(AA146:AA153)</f>
        <v>0</v>
      </c>
      <c r="AR145" s="192" t="s">
        <v>136</v>
      </c>
      <c r="AT145" s="193" t="s">
        <v>72</v>
      </c>
      <c r="AU145" s="193" t="s">
        <v>81</v>
      </c>
      <c r="AY145" s="192" t="s">
        <v>177</v>
      </c>
      <c r="BK145" s="194" t="n">
        <f aca="false">SUM(BK146:BK153)</f>
        <v>0</v>
      </c>
    </row>
    <row r="146" s="32" customFormat="true" ht="38.25" hidden="false" customHeight="true" outlineLevel="0" collapsed="false">
      <c r="B146" s="162"/>
      <c r="C146" s="197" t="s">
        <v>210</v>
      </c>
      <c r="D146" s="197" t="s">
        <v>178</v>
      </c>
      <c r="E146" s="198" t="s">
        <v>225</v>
      </c>
      <c r="F146" s="199" t="s">
        <v>226</v>
      </c>
      <c r="G146" s="199"/>
      <c r="H146" s="199"/>
      <c r="I146" s="199"/>
      <c r="J146" s="200" t="s">
        <v>181</v>
      </c>
      <c r="K146" s="201" t="n">
        <v>8.71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581</v>
      </c>
    </row>
    <row r="147" s="32" customFormat="true" ht="38.25" hidden="false" customHeight="true" outlineLevel="0" collapsed="false">
      <c r="B147" s="162"/>
      <c r="C147" s="197" t="s">
        <v>215</v>
      </c>
      <c r="D147" s="197" t="s">
        <v>178</v>
      </c>
      <c r="E147" s="198" t="s">
        <v>230</v>
      </c>
      <c r="F147" s="199" t="s">
        <v>231</v>
      </c>
      <c r="G147" s="199"/>
      <c r="H147" s="199"/>
      <c r="I147" s="199"/>
      <c r="J147" s="200" t="s">
        <v>181</v>
      </c>
      <c r="K147" s="201" t="n">
        <v>5.46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582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327</v>
      </c>
      <c r="G148" s="211"/>
      <c r="H148" s="211"/>
      <c r="I148" s="211"/>
      <c r="J148" s="209"/>
      <c r="K148" s="212" t="n">
        <v>0.9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customFormat="false" ht="16.5" hidden="false" customHeight="true" outlineLevel="0" collapsed="false">
      <c r="A149" s="207"/>
      <c r="B149" s="208"/>
      <c r="C149" s="209"/>
      <c r="D149" s="209"/>
      <c r="E149" s="210"/>
      <c r="F149" s="227" t="s">
        <v>328</v>
      </c>
      <c r="G149" s="227"/>
      <c r="H149" s="227"/>
      <c r="I149" s="227"/>
      <c r="J149" s="209"/>
      <c r="K149" s="212" t="n">
        <v>1.08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customFormat="false" ht="16.5" hidden="false" customHeight="true" outlineLevel="0" collapsed="false">
      <c r="A150" s="207"/>
      <c r="B150" s="208"/>
      <c r="C150" s="209"/>
      <c r="D150" s="209"/>
      <c r="E150" s="210"/>
      <c r="F150" s="227" t="s">
        <v>329</v>
      </c>
      <c r="G150" s="227"/>
      <c r="H150" s="227"/>
      <c r="I150" s="227"/>
      <c r="J150" s="209"/>
      <c r="K150" s="212" t="n">
        <v>2.1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330</v>
      </c>
      <c r="G151" s="227"/>
      <c r="H151" s="227"/>
      <c r="I151" s="227"/>
      <c r="J151" s="209"/>
      <c r="K151" s="212" t="n">
        <v>1.38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5.46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38.25" hidden="false" customHeight="true" outlineLevel="0" collapsed="false">
      <c r="B153" s="162"/>
      <c r="C153" s="197" t="s">
        <v>220</v>
      </c>
      <c r="D153" s="197" t="s">
        <v>178</v>
      </c>
      <c r="E153" s="198" t="s">
        <v>236</v>
      </c>
      <c r="F153" s="199" t="s">
        <v>237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583</v>
      </c>
    </row>
    <row r="154" s="183" customFormat="true" ht="29.85" hidden="false" customHeight="true" outlineLevel="0" collapsed="false">
      <c r="B154" s="184"/>
      <c r="C154" s="185"/>
      <c r="D154" s="195" t="s">
        <v>151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SUM(W155:W171)</f>
        <v>0</v>
      </c>
      <c r="X154" s="185"/>
      <c r="Y154" s="190" t="n">
        <f aca="false">SUM(Y155:Y171)</f>
        <v>0</v>
      </c>
      <c r="Z154" s="185"/>
      <c r="AA154" s="191" t="n">
        <f aca="false">SUM(AA155:AA171)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SUM(BK155:BK171)</f>
        <v>0</v>
      </c>
    </row>
    <row r="155" s="32" customFormat="true" ht="25.5" hidden="false" customHeight="true" outlineLevel="0" collapsed="false">
      <c r="B155" s="162"/>
      <c r="C155" s="197" t="s">
        <v>482</v>
      </c>
      <c r="D155" s="197" t="s">
        <v>178</v>
      </c>
      <c r="E155" s="198" t="s">
        <v>241</v>
      </c>
      <c r="F155" s="199" t="s">
        <v>242</v>
      </c>
      <c r="G155" s="199"/>
      <c r="H155" s="199"/>
      <c r="I155" s="199"/>
      <c r="J155" s="200" t="s">
        <v>181</v>
      </c>
      <c r="K155" s="201" t="n">
        <v>8.71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584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312</v>
      </c>
      <c r="G156" s="211"/>
      <c r="H156" s="211"/>
      <c r="I156" s="211"/>
      <c r="J156" s="209"/>
      <c r="K156" s="212" t="n">
        <v>8.71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s="217" customFormat="true" ht="16.5" hidden="false" customHeight="true" outlineLevel="0" collapsed="false">
      <c r="B157" s="218"/>
      <c r="C157" s="219"/>
      <c r="D157" s="219"/>
      <c r="E157" s="220"/>
      <c r="F157" s="221" t="s">
        <v>186</v>
      </c>
      <c r="G157" s="221"/>
      <c r="H157" s="221"/>
      <c r="I157" s="221"/>
      <c r="J157" s="219"/>
      <c r="K157" s="222" t="n">
        <v>8.71</v>
      </c>
      <c r="L157" s="219"/>
      <c r="M157" s="219"/>
      <c r="N157" s="219"/>
      <c r="O157" s="219"/>
      <c r="P157" s="219"/>
      <c r="Q157" s="219"/>
      <c r="R157" s="223"/>
      <c r="T157" s="224"/>
      <c r="U157" s="219"/>
      <c r="V157" s="219"/>
      <c r="W157" s="219"/>
      <c r="X157" s="219"/>
      <c r="Y157" s="219"/>
      <c r="Z157" s="219"/>
      <c r="AA157" s="225"/>
      <c r="AT157" s="226" t="s">
        <v>185</v>
      </c>
      <c r="AU157" s="226" t="s">
        <v>136</v>
      </c>
      <c r="AV157" s="217" t="s">
        <v>182</v>
      </c>
      <c r="AW157" s="217" t="s">
        <v>31</v>
      </c>
      <c r="AX157" s="217" t="s">
        <v>81</v>
      </c>
      <c r="AY157" s="226" t="s">
        <v>177</v>
      </c>
    </row>
    <row r="158" s="32" customFormat="true" ht="16.5" hidden="false" customHeight="true" outlineLevel="0" collapsed="false">
      <c r="B158" s="162"/>
      <c r="C158" s="231" t="s">
        <v>381</v>
      </c>
      <c r="D158" s="231" t="s">
        <v>245</v>
      </c>
      <c r="E158" s="232" t="s">
        <v>246</v>
      </c>
      <c r="F158" s="233" t="s">
        <v>247</v>
      </c>
      <c r="G158" s="233"/>
      <c r="H158" s="233"/>
      <c r="I158" s="233"/>
      <c r="J158" s="234" t="s">
        <v>181</v>
      </c>
      <c r="K158" s="235" t="n">
        <v>9.581</v>
      </c>
      <c r="L158" s="236" t="n">
        <v>0</v>
      </c>
      <c r="M158" s="236"/>
      <c r="N158" s="237" t="n">
        <f aca="false">ROUND(L158*K158,2)</f>
        <v>0</v>
      </c>
      <c r="O158" s="237"/>
      <c r="P158" s="237"/>
      <c r="Q158" s="237"/>
      <c r="R158" s="164"/>
      <c r="T158" s="204"/>
      <c r="U158" s="44" t="s">
        <v>38</v>
      </c>
      <c r="V158" s="34"/>
      <c r="W158" s="205" t="n">
        <f aca="false">V158*K158</f>
        <v>0</v>
      </c>
      <c r="X158" s="205" t="n">
        <v>0</v>
      </c>
      <c r="Y158" s="205" t="n">
        <f aca="false">X158*K158</f>
        <v>0</v>
      </c>
      <c r="Z158" s="205" t="n">
        <v>0</v>
      </c>
      <c r="AA158" s="206" t="n">
        <f aca="false">Z158*K158</f>
        <v>0</v>
      </c>
      <c r="AR158" s="10" t="s">
        <v>248</v>
      </c>
      <c r="AT158" s="10" t="s">
        <v>245</v>
      </c>
      <c r="AU158" s="10" t="s">
        <v>136</v>
      </c>
      <c r="AY158" s="10" t="s">
        <v>177</v>
      </c>
      <c r="BE158" s="123" t="n">
        <f aca="false">IF(U158="základní",N158,0)</f>
        <v>0</v>
      </c>
      <c r="BF158" s="123" t="n">
        <f aca="false">IF(U158="snížená",N158,0)</f>
        <v>0</v>
      </c>
      <c r="BG158" s="123" t="n">
        <f aca="false">IF(U158="zákl. přenesená",N158,0)</f>
        <v>0</v>
      </c>
      <c r="BH158" s="123" t="n">
        <f aca="false">IF(U158="sníž. přenesená",N158,0)</f>
        <v>0</v>
      </c>
      <c r="BI158" s="123" t="n">
        <f aca="false">IF(U158="nulová",N158,0)</f>
        <v>0</v>
      </c>
      <c r="BJ158" s="10" t="s">
        <v>81</v>
      </c>
      <c r="BK158" s="123" t="n">
        <f aca="false">ROUND(L158*K158,2)</f>
        <v>0</v>
      </c>
      <c r="BL158" s="10" t="s">
        <v>227</v>
      </c>
      <c r="BM158" s="10" t="s">
        <v>585</v>
      </c>
    </row>
    <row r="159" s="207" customFormat="true" ht="16.5" hidden="false" customHeight="true" outlineLevel="0" collapsed="false">
      <c r="B159" s="208"/>
      <c r="C159" s="209"/>
      <c r="D159" s="209"/>
      <c r="E159" s="210"/>
      <c r="F159" s="211" t="s">
        <v>334</v>
      </c>
      <c r="G159" s="211"/>
      <c r="H159" s="211"/>
      <c r="I159" s="211"/>
      <c r="J159" s="209"/>
      <c r="K159" s="212" t="n">
        <v>9.581</v>
      </c>
      <c r="L159" s="209"/>
      <c r="M159" s="209"/>
      <c r="N159" s="209"/>
      <c r="O159" s="209"/>
      <c r="P159" s="209"/>
      <c r="Q159" s="209"/>
      <c r="R159" s="213"/>
      <c r="T159" s="214"/>
      <c r="U159" s="209"/>
      <c r="V159" s="209"/>
      <c r="W159" s="209"/>
      <c r="X159" s="209"/>
      <c r="Y159" s="209"/>
      <c r="Z159" s="209"/>
      <c r="AA159" s="215"/>
      <c r="AT159" s="216" t="s">
        <v>185</v>
      </c>
      <c r="AU159" s="216" t="s">
        <v>136</v>
      </c>
      <c r="AV159" s="207" t="s">
        <v>136</v>
      </c>
      <c r="AW159" s="207" t="s">
        <v>31</v>
      </c>
      <c r="AX159" s="207" t="s">
        <v>73</v>
      </c>
      <c r="AY159" s="216" t="s">
        <v>177</v>
      </c>
    </row>
    <row r="160" s="217" customFormat="true" ht="16.5" hidden="false" customHeight="true" outlineLevel="0" collapsed="false">
      <c r="B160" s="218"/>
      <c r="C160" s="219"/>
      <c r="D160" s="219"/>
      <c r="E160" s="220"/>
      <c r="F160" s="221" t="s">
        <v>186</v>
      </c>
      <c r="G160" s="221"/>
      <c r="H160" s="221"/>
      <c r="I160" s="221"/>
      <c r="J160" s="219"/>
      <c r="K160" s="222" t="n">
        <v>9.581</v>
      </c>
      <c r="L160" s="219"/>
      <c r="M160" s="219"/>
      <c r="N160" s="219"/>
      <c r="O160" s="219"/>
      <c r="P160" s="219"/>
      <c r="Q160" s="219"/>
      <c r="R160" s="223"/>
      <c r="T160" s="224"/>
      <c r="U160" s="219"/>
      <c r="V160" s="219"/>
      <c r="W160" s="219"/>
      <c r="X160" s="219"/>
      <c r="Y160" s="219"/>
      <c r="Z160" s="219"/>
      <c r="AA160" s="225"/>
      <c r="AT160" s="226" t="s">
        <v>185</v>
      </c>
      <c r="AU160" s="226" t="s">
        <v>136</v>
      </c>
      <c r="AV160" s="217" t="s">
        <v>182</v>
      </c>
      <c r="AW160" s="217" t="s">
        <v>31</v>
      </c>
      <c r="AX160" s="217" t="s">
        <v>81</v>
      </c>
      <c r="AY160" s="226" t="s">
        <v>177</v>
      </c>
    </row>
    <row r="161" s="32" customFormat="true" ht="16.5" hidden="false" customHeight="true" outlineLevel="0" collapsed="false">
      <c r="B161" s="162"/>
      <c r="C161" s="197" t="s">
        <v>383</v>
      </c>
      <c r="D161" s="197" t="s">
        <v>178</v>
      </c>
      <c r="E161" s="198" t="s">
        <v>252</v>
      </c>
      <c r="F161" s="199" t="s">
        <v>253</v>
      </c>
      <c r="G161" s="199"/>
      <c r="H161" s="199"/>
      <c r="I161" s="199"/>
      <c r="J161" s="200" t="s">
        <v>181</v>
      </c>
      <c r="K161" s="201" t="n">
        <v>8.71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586</v>
      </c>
    </row>
    <row r="162" s="32" customFormat="true" ht="16.5" hidden="false" customHeight="true" outlineLevel="0" collapsed="false">
      <c r="B162" s="162"/>
      <c r="C162" s="197" t="s">
        <v>386</v>
      </c>
      <c r="D162" s="197" t="s">
        <v>178</v>
      </c>
      <c r="E162" s="198" t="s">
        <v>256</v>
      </c>
      <c r="F162" s="199" t="s">
        <v>257</v>
      </c>
      <c r="G162" s="199"/>
      <c r="H162" s="199"/>
      <c r="I162" s="199"/>
      <c r="J162" s="200" t="s">
        <v>197</v>
      </c>
      <c r="K162" s="201" t="n">
        <v>18.2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587</v>
      </c>
    </row>
    <row r="163" s="207" customFormat="true" ht="16.5" hidden="false" customHeight="true" outlineLevel="0" collapsed="false">
      <c r="B163" s="208"/>
      <c r="C163" s="209"/>
      <c r="D163" s="209"/>
      <c r="E163" s="210"/>
      <c r="F163" s="211" t="s">
        <v>337</v>
      </c>
      <c r="G163" s="211"/>
      <c r="H163" s="211"/>
      <c r="I163" s="211"/>
      <c r="J163" s="209"/>
      <c r="K163" s="212" t="n">
        <v>3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338</v>
      </c>
      <c r="G164" s="227"/>
      <c r="H164" s="227"/>
      <c r="I164" s="227"/>
      <c r="J164" s="209"/>
      <c r="K164" s="212" t="n">
        <v>3.6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339</v>
      </c>
      <c r="G165" s="227"/>
      <c r="H165" s="227"/>
      <c r="I165" s="227"/>
      <c r="J165" s="209"/>
      <c r="K165" s="212" t="n">
        <v>7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customFormat="false" ht="16.5" hidden="false" customHeight="true" outlineLevel="0" collapsed="false">
      <c r="A166" s="207"/>
      <c r="B166" s="208"/>
      <c r="C166" s="209"/>
      <c r="D166" s="209"/>
      <c r="E166" s="210"/>
      <c r="F166" s="227" t="s">
        <v>340</v>
      </c>
      <c r="G166" s="227"/>
      <c r="H166" s="227"/>
      <c r="I166" s="227"/>
      <c r="J166" s="209"/>
      <c r="K166" s="212" t="n">
        <v>4.6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s="217" customFormat="true" ht="16.5" hidden="false" customHeight="true" outlineLevel="0" collapsed="false">
      <c r="B167" s="218"/>
      <c r="C167" s="219"/>
      <c r="D167" s="219"/>
      <c r="E167" s="220"/>
      <c r="F167" s="221" t="s">
        <v>186</v>
      </c>
      <c r="G167" s="221"/>
      <c r="H167" s="221"/>
      <c r="I167" s="221"/>
      <c r="J167" s="219"/>
      <c r="K167" s="222" t="n">
        <v>18.2</v>
      </c>
      <c r="L167" s="219"/>
      <c r="M167" s="219"/>
      <c r="N167" s="219"/>
      <c r="O167" s="219"/>
      <c r="P167" s="219"/>
      <c r="Q167" s="219"/>
      <c r="R167" s="223"/>
      <c r="T167" s="224"/>
      <c r="U167" s="219"/>
      <c r="V167" s="219"/>
      <c r="W167" s="219"/>
      <c r="X167" s="219"/>
      <c r="Y167" s="219"/>
      <c r="Z167" s="219"/>
      <c r="AA167" s="225"/>
      <c r="AT167" s="226" t="s">
        <v>185</v>
      </c>
      <c r="AU167" s="226" t="s">
        <v>136</v>
      </c>
      <c r="AV167" s="217" t="s">
        <v>182</v>
      </c>
      <c r="AW167" s="217" t="s">
        <v>31</v>
      </c>
      <c r="AX167" s="217" t="s">
        <v>81</v>
      </c>
      <c r="AY167" s="226" t="s">
        <v>177</v>
      </c>
    </row>
    <row r="168" s="32" customFormat="true" ht="25.5" hidden="false" customHeight="true" outlineLevel="0" collapsed="false">
      <c r="B168" s="162"/>
      <c r="C168" s="197" t="s">
        <v>240</v>
      </c>
      <c r="D168" s="197" t="s">
        <v>178</v>
      </c>
      <c r="E168" s="198" t="s">
        <v>262</v>
      </c>
      <c r="F168" s="199" t="s">
        <v>263</v>
      </c>
      <c r="G168" s="199"/>
      <c r="H168" s="199"/>
      <c r="I168" s="199"/>
      <c r="J168" s="200" t="s">
        <v>181</v>
      </c>
      <c r="K168" s="201" t="n">
        <v>8.71</v>
      </c>
      <c r="L168" s="202" t="n">
        <v>0</v>
      </c>
      <c r="M168" s="202"/>
      <c r="N168" s="203" t="n">
        <f aca="false">ROUND(L168*K168,2)</f>
        <v>0</v>
      </c>
      <c r="O168" s="203"/>
      <c r="P168" s="203"/>
      <c r="Q168" s="203"/>
      <c r="R168" s="164"/>
      <c r="T168" s="204"/>
      <c r="U168" s="44" t="s">
        <v>38</v>
      </c>
      <c r="V168" s="34"/>
      <c r="W168" s="205" t="n">
        <f aca="false">V168*K168</f>
        <v>0</v>
      </c>
      <c r="X168" s="205" t="n">
        <v>0</v>
      </c>
      <c r="Y168" s="205" t="n">
        <f aca="false">X168*K168</f>
        <v>0</v>
      </c>
      <c r="Z168" s="205" t="n">
        <v>0</v>
      </c>
      <c r="AA168" s="206" t="n">
        <f aca="false">Z168*K168</f>
        <v>0</v>
      </c>
      <c r="AR168" s="10" t="s">
        <v>227</v>
      </c>
      <c r="AT168" s="10" t="s">
        <v>178</v>
      </c>
      <c r="AU168" s="10" t="s">
        <v>136</v>
      </c>
      <c r="AY168" s="10" t="s">
        <v>177</v>
      </c>
      <c r="BE168" s="123" t="n">
        <f aca="false">IF(U168="základní",N168,0)</f>
        <v>0</v>
      </c>
      <c r="BF168" s="123" t="n">
        <f aca="false">IF(U168="snížená",N168,0)</f>
        <v>0</v>
      </c>
      <c r="BG168" s="123" t="n">
        <f aca="false">IF(U168="zákl. přenesená",N168,0)</f>
        <v>0</v>
      </c>
      <c r="BH168" s="123" t="n">
        <f aca="false">IF(U168="sníž. přenesená",N168,0)</f>
        <v>0</v>
      </c>
      <c r="BI168" s="123" t="n">
        <f aca="false">IF(U168="nulová",N168,0)</f>
        <v>0</v>
      </c>
      <c r="BJ168" s="10" t="s">
        <v>81</v>
      </c>
      <c r="BK168" s="123" t="n">
        <f aca="false">ROUND(L168*K168,2)</f>
        <v>0</v>
      </c>
      <c r="BL168" s="10" t="s">
        <v>227</v>
      </c>
      <c r="BM168" s="10" t="s">
        <v>588</v>
      </c>
    </row>
    <row r="169" s="207" customFormat="true" ht="16.5" hidden="false" customHeight="true" outlineLevel="0" collapsed="false">
      <c r="B169" s="208"/>
      <c r="C169" s="209"/>
      <c r="D169" s="209"/>
      <c r="E169" s="210"/>
      <c r="F169" s="211" t="s">
        <v>312</v>
      </c>
      <c r="G169" s="211"/>
      <c r="H169" s="211"/>
      <c r="I169" s="211"/>
      <c r="J169" s="209"/>
      <c r="K169" s="212" t="n">
        <v>8.71</v>
      </c>
      <c r="L169" s="209"/>
      <c r="M169" s="209"/>
      <c r="N169" s="209"/>
      <c r="O169" s="209"/>
      <c r="P169" s="209"/>
      <c r="Q169" s="209"/>
      <c r="R169" s="213"/>
      <c r="T169" s="214"/>
      <c r="U169" s="209"/>
      <c r="V169" s="209"/>
      <c r="W169" s="209"/>
      <c r="X169" s="209"/>
      <c r="Y169" s="209"/>
      <c r="Z169" s="209"/>
      <c r="AA169" s="215"/>
      <c r="AT169" s="216" t="s">
        <v>185</v>
      </c>
      <c r="AU169" s="216" t="s">
        <v>136</v>
      </c>
      <c r="AV169" s="207" t="s">
        <v>136</v>
      </c>
      <c r="AW169" s="207" t="s">
        <v>31</v>
      </c>
      <c r="AX169" s="207" t="s">
        <v>73</v>
      </c>
      <c r="AY169" s="216" t="s">
        <v>177</v>
      </c>
    </row>
    <row r="170" s="217" customFormat="true" ht="16.5" hidden="false" customHeight="true" outlineLevel="0" collapsed="false">
      <c r="B170" s="218"/>
      <c r="C170" s="219"/>
      <c r="D170" s="219"/>
      <c r="E170" s="220"/>
      <c r="F170" s="221" t="s">
        <v>186</v>
      </c>
      <c r="G170" s="221"/>
      <c r="H170" s="221"/>
      <c r="I170" s="221"/>
      <c r="J170" s="219"/>
      <c r="K170" s="222" t="n">
        <v>8.71</v>
      </c>
      <c r="L170" s="219"/>
      <c r="M170" s="219"/>
      <c r="N170" s="219"/>
      <c r="O170" s="219"/>
      <c r="P170" s="219"/>
      <c r="Q170" s="219"/>
      <c r="R170" s="223"/>
      <c r="T170" s="224"/>
      <c r="U170" s="219"/>
      <c r="V170" s="219"/>
      <c r="W170" s="219"/>
      <c r="X170" s="219"/>
      <c r="Y170" s="219"/>
      <c r="Z170" s="219"/>
      <c r="AA170" s="225"/>
      <c r="AT170" s="226" t="s">
        <v>185</v>
      </c>
      <c r="AU170" s="226" t="s">
        <v>136</v>
      </c>
      <c r="AV170" s="217" t="s">
        <v>182</v>
      </c>
      <c r="AW170" s="217" t="s">
        <v>31</v>
      </c>
      <c r="AX170" s="217" t="s">
        <v>81</v>
      </c>
      <c r="AY170" s="226" t="s">
        <v>177</v>
      </c>
    </row>
    <row r="171" s="32" customFormat="true" ht="25.5" hidden="false" customHeight="true" outlineLevel="0" collapsed="false">
      <c r="B171" s="162"/>
      <c r="C171" s="197" t="s">
        <v>244</v>
      </c>
      <c r="D171" s="197" t="s">
        <v>178</v>
      </c>
      <c r="E171" s="198" t="s">
        <v>266</v>
      </c>
      <c r="F171" s="199" t="s">
        <v>267</v>
      </c>
      <c r="G171" s="199"/>
      <c r="H171" s="199"/>
      <c r="I171" s="199"/>
      <c r="J171" s="200" t="s">
        <v>238</v>
      </c>
      <c r="K171" s="229" t="n">
        <v>0</v>
      </c>
      <c r="L171" s="202" t="n">
        <v>0</v>
      </c>
      <c r="M171" s="202"/>
      <c r="N171" s="203" t="n">
        <f aca="false">ROUND(L171*K171,2)</f>
        <v>0</v>
      </c>
      <c r="O171" s="203"/>
      <c r="P171" s="203"/>
      <c r="Q171" s="203"/>
      <c r="R171" s="164"/>
      <c r="T171" s="204"/>
      <c r="U171" s="44" t="s">
        <v>38</v>
      </c>
      <c r="V171" s="34"/>
      <c r="W171" s="205" t="n">
        <f aca="false">V171*K171</f>
        <v>0</v>
      </c>
      <c r="X171" s="205" t="n">
        <v>0</v>
      </c>
      <c r="Y171" s="205" t="n">
        <f aca="false">X171*K171</f>
        <v>0</v>
      </c>
      <c r="Z171" s="205" t="n">
        <v>0</v>
      </c>
      <c r="AA171" s="206" t="n">
        <f aca="false">Z171*K171</f>
        <v>0</v>
      </c>
      <c r="AR171" s="10" t="s">
        <v>227</v>
      </c>
      <c r="AT171" s="10" t="s">
        <v>178</v>
      </c>
      <c r="AU171" s="10" t="s">
        <v>136</v>
      </c>
      <c r="AY171" s="10" t="s">
        <v>177</v>
      </c>
      <c r="BE171" s="123" t="n">
        <f aca="false">IF(U171="základní",N171,0)</f>
        <v>0</v>
      </c>
      <c r="BF171" s="123" t="n">
        <f aca="false">IF(U171="snížená",N171,0)</f>
        <v>0</v>
      </c>
      <c r="BG171" s="123" t="n">
        <f aca="false">IF(U171="zákl. přenesená",N171,0)</f>
        <v>0</v>
      </c>
      <c r="BH171" s="123" t="n">
        <f aca="false">IF(U171="sníž. přenesená",N171,0)</f>
        <v>0</v>
      </c>
      <c r="BI171" s="123" t="n">
        <f aca="false">IF(U171="nulová",N171,0)</f>
        <v>0</v>
      </c>
      <c r="BJ171" s="10" t="s">
        <v>81</v>
      </c>
      <c r="BK171" s="123" t="n">
        <f aca="false">ROUND(L171*K171,2)</f>
        <v>0</v>
      </c>
      <c r="BL171" s="10" t="s">
        <v>227</v>
      </c>
      <c r="BM171" s="10" t="s">
        <v>589</v>
      </c>
    </row>
    <row r="172" s="183" customFormat="true" ht="29.85" hidden="false" customHeight="true" outlineLevel="0" collapsed="false">
      <c r="B172" s="184"/>
      <c r="C172" s="185"/>
      <c r="D172" s="195" t="s">
        <v>152</v>
      </c>
      <c r="E172" s="195"/>
      <c r="F172" s="195"/>
      <c r="G172" s="195"/>
      <c r="H172" s="195"/>
      <c r="I172" s="195"/>
      <c r="J172" s="195"/>
      <c r="K172" s="195"/>
      <c r="L172" s="195"/>
      <c r="M172" s="195"/>
      <c r="N172" s="230" t="n">
        <f aca="false">BK172</f>
        <v>0</v>
      </c>
      <c r="O172" s="230"/>
      <c r="P172" s="230"/>
      <c r="Q172" s="230"/>
      <c r="R172" s="188"/>
      <c r="T172" s="189"/>
      <c r="U172" s="185"/>
      <c r="V172" s="185"/>
      <c r="W172" s="190" t="n">
        <f aca="false">SUM(W173:W184)</f>
        <v>0</v>
      </c>
      <c r="X172" s="185"/>
      <c r="Y172" s="190" t="n">
        <f aca="false">SUM(Y173:Y184)</f>
        <v>0</v>
      </c>
      <c r="Z172" s="185"/>
      <c r="AA172" s="191" t="n">
        <f aca="false">SUM(AA173:AA184)</f>
        <v>0</v>
      </c>
      <c r="AR172" s="192" t="s">
        <v>136</v>
      </c>
      <c r="AT172" s="193" t="s">
        <v>72</v>
      </c>
      <c r="AU172" s="193" t="s">
        <v>81</v>
      </c>
      <c r="AY172" s="192" t="s">
        <v>177</v>
      </c>
      <c r="BK172" s="194" t="n">
        <f aca="false">SUM(BK173:BK184)</f>
        <v>0</v>
      </c>
    </row>
    <row r="173" s="32" customFormat="true" ht="38.25" hidden="false" customHeight="true" outlineLevel="0" collapsed="false">
      <c r="B173" s="162"/>
      <c r="C173" s="197" t="s">
        <v>251</v>
      </c>
      <c r="D173" s="197" t="s">
        <v>178</v>
      </c>
      <c r="E173" s="198" t="s">
        <v>270</v>
      </c>
      <c r="F173" s="199" t="s">
        <v>271</v>
      </c>
      <c r="G173" s="199"/>
      <c r="H173" s="199"/>
      <c r="I173" s="199"/>
      <c r="J173" s="200" t="s">
        <v>181</v>
      </c>
      <c r="K173" s="201" t="n">
        <v>49.67</v>
      </c>
      <c r="L173" s="202" t="n">
        <v>0</v>
      </c>
      <c r="M173" s="202"/>
      <c r="N173" s="203" t="n">
        <f aca="false">ROUND(L173*K173,2)</f>
        <v>0</v>
      </c>
      <c r="O173" s="203"/>
      <c r="P173" s="203"/>
      <c r="Q173" s="203"/>
      <c r="R173" s="164"/>
      <c r="T173" s="204"/>
      <c r="U173" s="44" t="s">
        <v>38</v>
      </c>
      <c r="V173" s="34"/>
      <c r="W173" s="205" t="n">
        <f aca="false">V173*K173</f>
        <v>0</v>
      </c>
      <c r="X173" s="205" t="n">
        <v>0</v>
      </c>
      <c r="Y173" s="205" t="n">
        <f aca="false">X173*K173</f>
        <v>0</v>
      </c>
      <c r="Z173" s="205" t="n">
        <v>0</v>
      </c>
      <c r="AA173" s="206" t="n">
        <f aca="false">Z173*K173</f>
        <v>0</v>
      </c>
      <c r="AR173" s="10" t="s">
        <v>227</v>
      </c>
      <c r="AT173" s="10" t="s">
        <v>178</v>
      </c>
      <c r="AU173" s="10" t="s">
        <v>136</v>
      </c>
      <c r="AY173" s="10" t="s">
        <v>177</v>
      </c>
      <c r="BE173" s="123" t="n">
        <f aca="false">IF(U173="základní",N173,0)</f>
        <v>0</v>
      </c>
      <c r="BF173" s="123" t="n">
        <f aca="false">IF(U173="snížená",N173,0)</f>
        <v>0</v>
      </c>
      <c r="BG173" s="123" t="n">
        <f aca="false">IF(U173="zákl. přenesená",N173,0)</f>
        <v>0</v>
      </c>
      <c r="BH173" s="123" t="n">
        <f aca="false">IF(U173="sníž. přenesená",N173,0)</f>
        <v>0</v>
      </c>
      <c r="BI173" s="123" t="n">
        <f aca="false">IF(U173="nulová",N173,0)</f>
        <v>0</v>
      </c>
      <c r="BJ173" s="10" t="s">
        <v>81</v>
      </c>
      <c r="BK173" s="123" t="n">
        <f aca="false">ROUND(L173*K173,2)</f>
        <v>0</v>
      </c>
      <c r="BL173" s="10" t="s">
        <v>227</v>
      </c>
      <c r="BM173" s="10" t="s">
        <v>590</v>
      </c>
    </row>
    <row r="174" s="207" customFormat="true" ht="16.5" hidden="false" customHeight="true" outlineLevel="0" collapsed="false">
      <c r="B174" s="208"/>
      <c r="C174" s="209"/>
      <c r="D174" s="209"/>
      <c r="E174" s="210"/>
      <c r="F174" s="211" t="s">
        <v>344</v>
      </c>
      <c r="G174" s="211"/>
      <c r="H174" s="211"/>
      <c r="I174" s="211"/>
      <c r="J174" s="209"/>
      <c r="K174" s="212" t="n">
        <v>7.998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345</v>
      </c>
      <c r="G175" s="227"/>
      <c r="H175" s="227"/>
      <c r="I175" s="227"/>
      <c r="J175" s="209"/>
      <c r="K175" s="212" t="n">
        <v>8.924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25.5" hidden="false" customHeight="true" outlineLevel="0" collapsed="false">
      <c r="A176" s="207"/>
      <c r="B176" s="208"/>
      <c r="C176" s="209"/>
      <c r="D176" s="209"/>
      <c r="E176" s="210"/>
      <c r="F176" s="227" t="s">
        <v>346</v>
      </c>
      <c r="G176" s="227"/>
      <c r="H176" s="227"/>
      <c r="I176" s="227"/>
      <c r="J176" s="209"/>
      <c r="K176" s="212" t="n">
        <v>18.812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customFormat="false" ht="16.5" hidden="false" customHeight="true" outlineLevel="0" collapsed="false">
      <c r="A177" s="207"/>
      <c r="B177" s="208"/>
      <c r="C177" s="209"/>
      <c r="D177" s="209"/>
      <c r="E177" s="210"/>
      <c r="F177" s="227" t="s">
        <v>347</v>
      </c>
      <c r="G177" s="227"/>
      <c r="H177" s="227"/>
      <c r="I177" s="227"/>
      <c r="J177" s="209"/>
      <c r="K177" s="212" t="n">
        <v>12.136</v>
      </c>
      <c r="L177" s="209"/>
      <c r="M177" s="209"/>
      <c r="N177" s="209"/>
      <c r="O177" s="209"/>
      <c r="P177" s="209"/>
      <c r="Q177" s="209"/>
      <c r="R177" s="213"/>
      <c r="T177" s="214"/>
      <c r="U177" s="209"/>
      <c r="V177" s="209"/>
      <c r="W177" s="209"/>
      <c r="X177" s="209"/>
      <c r="Y177" s="209"/>
      <c r="Z177" s="209"/>
      <c r="AA177" s="215"/>
      <c r="AT177" s="216" t="s">
        <v>185</v>
      </c>
      <c r="AU177" s="216" t="s">
        <v>136</v>
      </c>
      <c r="AV177" s="207" t="s">
        <v>136</v>
      </c>
      <c r="AW177" s="207" t="s">
        <v>31</v>
      </c>
      <c r="AX177" s="207" t="s">
        <v>73</v>
      </c>
      <c r="AY177" s="216" t="s">
        <v>177</v>
      </c>
    </row>
    <row r="178" customFormat="false" ht="16.5" hidden="false" customHeight="true" outlineLevel="0" collapsed="false">
      <c r="A178" s="207"/>
      <c r="B178" s="208"/>
      <c r="C178" s="209"/>
      <c r="D178" s="209"/>
      <c r="E178" s="210"/>
      <c r="F178" s="227" t="s">
        <v>348</v>
      </c>
      <c r="G178" s="227"/>
      <c r="H178" s="227"/>
      <c r="I178" s="227"/>
      <c r="J178" s="209"/>
      <c r="K178" s="212" t="n">
        <v>1.8</v>
      </c>
      <c r="L178" s="209"/>
      <c r="M178" s="209"/>
      <c r="N178" s="209"/>
      <c r="O178" s="209"/>
      <c r="P178" s="209"/>
      <c r="Q178" s="209"/>
      <c r="R178" s="213"/>
      <c r="T178" s="214"/>
      <c r="U178" s="209"/>
      <c r="V178" s="209"/>
      <c r="W178" s="209"/>
      <c r="X178" s="209"/>
      <c r="Y178" s="209"/>
      <c r="Z178" s="209"/>
      <c r="AA178" s="215"/>
      <c r="AT178" s="216" t="s">
        <v>185</v>
      </c>
      <c r="AU178" s="216" t="s">
        <v>136</v>
      </c>
      <c r="AV178" s="207" t="s">
        <v>136</v>
      </c>
      <c r="AW178" s="207" t="s">
        <v>31</v>
      </c>
      <c r="AX178" s="207" t="s">
        <v>73</v>
      </c>
      <c r="AY178" s="216" t="s">
        <v>177</v>
      </c>
    </row>
    <row r="179" s="217" customFormat="true" ht="16.5" hidden="false" customHeight="true" outlineLevel="0" collapsed="false">
      <c r="B179" s="218"/>
      <c r="C179" s="219"/>
      <c r="D179" s="219"/>
      <c r="E179" s="220"/>
      <c r="F179" s="221" t="s">
        <v>186</v>
      </c>
      <c r="G179" s="221"/>
      <c r="H179" s="221"/>
      <c r="I179" s="221"/>
      <c r="J179" s="219"/>
      <c r="K179" s="222" t="n">
        <v>49.67</v>
      </c>
      <c r="L179" s="219"/>
      <c r="M179" s="219"/>
      <c r="N179" s="219"/>
      <c r="O179" s="219"/>
      <c r="P179" s="219"/>
      <c r="Q179" s="219"/>
      <c r="R179" s="223"/>
      <c r="T179" s="224"/>
      <c r="U179" s="219"/>
      <c r="V179" s="219"/>
      <c r="W179" s="219"/>
      <c r="X179" s="219"/>
      <c r="Y179" s="219"/>
      <c r="Z179" s="219"/>
      <c r="AA179" s="225"/>
      <c r="AT179" s="226" t="s">
        <v>185</v>
      </c>
      <c r="AU179" s="226" t="s">
        <v>136</v>
      </c>
      <c r="AV179" s="217" t="s">
        <v>182</v>
      </c>
      <c r="AW179" s="217" t="s">
        <v>31</v>
      </c>
      <c r="AX179" s="217" t="s">
        <v>81</v>
      </c>
      <c r="AY179" s="226" t="s">
        <v>177</v>
      </c>
    </row>
    <row r="180" s="32" customFormat="true" ht="25.5" hidden="false" customHeight="true" outlineLevel="0" collapsed="false">
      <c r="B180" s="162"/>
      <c r="C180" s="231" t="s">
        <v>255</v>
      </c>
      <c r="D180" s="231" t="s">
        <v>245</v>
      </c>
      <c r="E180" s="232" t="s">
        <v>277</v>
      </c>
      <c r="F180" s="233" t="s">
        <v>278</v>
      </c>
      <c r="G180" s="233"/>
      <c r="H180" s="233"/>
      <c r="I180" s="233"/>
      <c r="J180" s="234" t="s">
        <v>181</v>
      </c>
      <c r="K180" s="235" t="n">
        <v>54.637</v>
      </c>
      <c r="L180" s="236" t="n">
        <v>0</v>
      </c>
      <c r="M180" s="236"/>
      <c r="N180" s="237" t="n">
        <f aca="false">ROUND(L180*K180,2)</f>
        <v>0</v>
      </c>
      <c r="O180" s="237"/>
      <c r="P180" s="237"/>
      <c r="Q180" s="237"/>
      <c r="R180" s="164"/>
      <c r="T180" s="204"/>
      <c r="U180" s="44" t="s">
        <v>38</v>
      </c>
      <c r="V180" s="34"/>
      <c r="W180" s="205" t="n">
        <f aca="false">V180*K180</f>
        <v>0</v>
      </c>
      <c r="X180" s="205" t="n">
        <v>0</v>
      </c>
      <c r="Y180" s="205" t="n">
        <f aca="false">X180*K180</f>
        <v>0</v>
      </c>
      <c r="Z180" s="205" t="n">
        <v>0</v>
      </c>
      <c r="AA180" s="206" t="n">
        <f aca="false">Z180*K180</f>
        <v>0</v>
      </c>
      <c r="AR180" s="10" t="s">
        <v>248</v>
      </c>
      <c r="AT180" s="10" t="s">
        <v>245</v>
      </c>
      <c r="AU180" s="10" t="s">
        <v>136</v>
      </c>
      <c r="AY180" s="10" t="s">
        <v>177</v>
      </c>
      <c r="BE180" s="123" t="n">
        <f aca="false">IF(U180="základní",N180,0)</f>
        <v>0</v>
      </c>
      <c r="BF180" s="123" t="n">
        <f aca="false">IF(U180="snížená",N180,0)</f>
        <v>0</v>
      </c>
      <c r="BG180" s="123" t="n">
        <f aca="false">IF(U180="zákl. přenesená",N180,0)</f>
        <v>0</v>
      </c>
      <c r="BH180" s="123" t="n">
        <f aca="false">IF(U180="sníž. přenesená",N180,0)</f>
        <v>0</v>
      </c>
      <c r="BI180" s="123" t="n">
        <f aca="false">IF(U180="nulová",N180,0)</f>
        <v>0</v>
      </c>
      <c r="BJ180" s="10" t="s">
        <v>81</v>
      </c>
      <c r="BK180" s="123" t="n">
        <f aca="false">ROUND(L180*K180,2)</f>
        <v>0</v>
      </c>
      <c r="BL180" s="10" t="s">
        <v>227</v>
      </c>
      <c r="BM180" s="10" t="s">
        <v>591</v>
      </c>
    </row>
    <row r="181" s="207" customFormat="true" ht="25.5" hidden="false" customHeight="true" outlineLevel="0" collapsed="false">
      <c r="B181" s="208"/>
      <c r="C181" s="209"/>
      <c r="D181" s="209"/>
      <c r="E181" s="210"/>
      <c r="F181" s="211" t="s">
        <v>350</v>
      </c>
      <c r="G181" s="211"/>
      <c r="H181" s="211"/>
      <c r="I181" s="211"/>
      <c r="J181" s="209"/>
      <c r="K181" s="212" t="n">
        <v>54.637</v>
      </c>
      <c r="L181" s="209"/>
      <c r="M181" s="209"/>
      <c r="N181" s="209"/>
      <c r="O181" s="209"/>
      <c r="P181" s="209"/>
      <c r="Q181" s="209"/>
      <c r="R181" s="213"/>
      <c r="T181" s="214"/>
      <c r="U181" s="209"/>
      <c r="V181" s="209"/>
      <c r="W181" s="209"/>
      <c r="X181" s="209"/>
      <c r="Y181" s="209"/>
      <c r="Z181" s="209"/>
      <c r="AA181" s="215"/>
      <c r="AT181" s="216" t="s">
        <v>185</v>
      </c>
      <c r="AU181" s="216" t="s">
        <v>136</v>
      </c>
      <c r="AV181" s="207" t="s">
        <v>136</v>
      </c>
      <c r="AW181" s="207" t="s">
        <v>31</v>
      </c>
      <c r="AX181" s="207" t="s">
        <v>73</v>
      </c>
      <c r="AY181" s="216" t="s">
        <v>177</v>
      </c>
    </row>
    <row r="182" s="217" customFormat="true" ht="16.5" hidden="false" customHeight="true" outlineLevel="0" collapsed="false">
      <c r="B182" s="218"/>
      <c r="C182" s="219"/>
      <c r="D182" s="219"/>
      <c r="E182" s="220"/>
      <c r="F182" s="221" t="s">
        <v>186</v>
      </c>
      <c r="G182" s="221"/>
      <c r="H182" s="221"/>
      <c r="I182" s="221"/>
      <c r="J182" s="219"/>
      <c r="K182" s="222" t="n">
        <v>54.637</v>
      </c>
      <c r="L182" s="219"/>
      <c r="M182" s="219"/>
      <c r="N182" s="219"/>
      <c r="O182" s="219"/>
      <c r="P182" s="219"/>
      <c r="Q182" s="219"/>
      <c r="R182" s="223"/>
      <c r="T182" s="224"/>
      <c r="U182" s="219"/>
      <c r="V182" s="219"/>
      <c r="W182" s="219"/>
      <c r="X182" s="219"/>
      <c r="Y182" s="219"/>
      <c r="Z182" s="219"/>
      <c r="AA182" s="225"/>
      <c r="AT182" s="226" t="s">
        <v>185</v>
      </c>
      <c r="AU182" s="226" t="s">
        <v>136</v>
      </c>
      <c r="AV182" s="217" t="s">
        <v>182</v>
      </c>
      <c r="AW182" s="217" t="s">
        <v>31</v>
      </c>
      <c r="AX182" s="217" t="s">
        <v>81</v>
      </c>
      <c r="AY182" s="226" t="s">
        <v>177</v>
      </c>
    </row>
    <row r="183" s="32" customFormat="true" ht="25.5" hidden="false" customHeight="true" outlineLevel="0" collapsed="false">
      <c r="B183" s="162"/>
      <c r="C183" s="197" t="s">
        <v>248</v>
      </c>
      <c r="D183" s="197" t="s">
        <v>178</v>
      </c>
      <c r="E183" s="198" t="s">
        <v>282</v>
      </c>
      <c r="F183" s="199" t="s">
        <v>283</v>
      </c>
      <c r="G183" s="199"/>
      <c r="H183" s="199"/>
      <c r="I183" s="199"/>
      <c r="J183" s="200" t="s">
        <v>197</v>
      </c>
      <c r="K183" s="201" t="n">
        <v>36.48</v>
      </c>
      <c r="L183" s="202" t="n">
        <v>0</v>
      </c>
      <c r="M183" s="202"/>
      <c r="N183" s="203" t="n">
        <f aca="false">ROUND(L183*K183,2)</f>
        <v>0</v>
      </c>
      <c r="O183" s="203"/>
      <c r="P183" s="203"/>
      <c r="Q183" s="203"/>
      <c r="R183" s="164"/>
      <c r="T183" s="204"/>
      <c r="U183" s="44" t="s">
        <v>38</v>
      </c>
      <c r="V183" s="34"/>
      <c r="W183" s="205" t="n">
        <f aca="false">V183*K183</f>
        <v>0</v>
      </c>
      <c r="X183" s="205" t="n">
        <v>0</v>
      </c>
      <c r="Y183" s="205" t="n">
        <f aca="false">X183*K183</f>
        <v>0</v>
      </c>
      <c r="Z183" s="205" t="n">
        <v>0</v>
      </c>
      <c r="AA183" s="206" t="n">
        <f aca="false">Z183*K183</f>
        <v>0</v>
      </c>
      <c r="AR183" s="10" t="s">
        <v>227</v>
      </c>
      <c r="AT183" s="10" t="s">
        <v>178</v>
      </c>
      <c r="AU183" s="10" t="s">
        <v>136</v>
      </c>
      <c r="AY183" s="10" t="s">
        <v>177</v>
      </c>
      <c r="BE183" s="123" t="n">
        <f aca="false">IF(U183="základní",N183,0)</f>
        <v>0</v>
      </c>
      <c r="BF183" s="123" t="n">
        <f aca="false">IF(U183="snížená",N183,0)</f>
        <v>0</v>
      </c>
      <c r="BG183" s="123" t="n">
        <f aca="false">IF(U183="zákl. přenesená",N183,0)</f>
        <v>0</v>
      </c>
      <c r="BH183" s="123" t="n">
        <f aca="false">IF(U183="sníž. přenesená",N183,0)</f>
        <v>0</v>
      </c>
      <c r="BI183" s="123" t="n">
        <f aca="false">IF(U183="nulová",N183,0)</f>
        <v>0</v>
      </c>
      <c r="BJ183" s="10" t="s">
        <v>81</v>
      </c>
      <c r="BK183" s="123" t="n">
        <f aca="false">ROUND(L183*K183,2)</f>
        <v>0</v>
      </c>
      <c r="BL183" s="10" t="s">
        <v>227</v>
      </c>
      <c r="BM183" s="10" t="s">
        <v>592</v>
      </c>
    </row>
    <row r="184" customFormat="false" ht="25.5" hidden="false" customHeight="true" outlineLevel="0" collapsed="false">
      <c r="A184" s="32"/>
      <c r="B184" s="162"/>
      <c r="C184" s="197" t="s">
        <v>265</v>
      </c>
      <c r="D184" s="197" t="s">
        <v>178</v>
      </c>
      <c r="E184" s="198" t="s">
        <v>286</v>
      </c>
      <c r="F184" s="199" t="s">
        <v>287</v>
      </c>
      <c r="G184" s="199"/>
      <c r="H184" s="199"/>
      <c r="I184" s="199"/>
      <c r="J184" s="200" t="s">
        <v>238</v>
      </c>
      <c r="K184" s="229" t="n">
        <v>0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593</v>
      </c>
    </row>
    <row r="185" s="183" customFormat="true" ht="29.85" hidden="false" customHeight="true" outlineLevel="0" collapsed="false">
      <c r="B185" s="184"/>
      <c r="C185" s="185"/>
      <c r="D185" s="195" t="s">
        <v>153</v>
      </c>
      <c r="E185" s="195"/>
      <c r="F185" s="195"/>
      <c r="G185" s="195"/>
      <c r="H185" s="195"/>
      <c r="I185" s="195"/>
      <c r="J185" s="195"/>
      <c r="K185" s="195"/>
      <c r="L185" s="195"/>
      <c r="M185" s="195"/>
      <c r="N185" s="230" t="n">
        <f aca="false">BK185</f>
        <v>0</v>
      </c>
      <c r="O185" s="230"/>
      <c r="P185" s="230"/>
      <c r="Q185" s="230"/>
      <c r="R185" s="188"/>
      <c r="T185" s="189"/>
      <c r="U185" s="185"/>
      <c r="V185" s="185"/>
      <c r="W185" s="190" t="n">
        <f aca="false">SUM(W186:W205)</f>
        <v>0</v>
      </c>
      <c r="X185" s="185"/>
      <c r="Y185" s="190" t="n">
        <f aca="false">SUM(Y186:Y205)</f>
        <v>0</v>
      </c>
      <c r="Z185" s="185"/>
      <c r="AA185" s="191" t="n">
        <f aca="false">SUM(AA186:AA205)</f>
        <v>0</v>
      </c>
      <c r="AR185" s="192" t="s">
        <v>136</v>
      </c>
      <c r="AT185" s="193" t="s">
        <v>72</v>
      </c>
      <c r="AU185" s="193" t="s">
        <v>81</v>
      </c>
      <c r="AY185" s="192" t="s">
        <v>177</v>
      </c>
      <c r="BK185" s="194" t="n">
        <f aca="false">SUM(BK186:BK205)</f>
        <v>0</v>
      </c>
    </row>
    <row r="186" s="32" customFormat="true" ht="25.5" hidden="false" customHeight="true" outlineLevel="0" collapsed="false">
      <c r="B186" s="162"/>
      <c r="C186" s="197" t="s">
        <v>269</v>
      </c>
      <c r="D186" s="197" t="s">
        <v>178</v>
      </c>
      <c r="E186" s="198" t="s">
        <v>290</v>
      </c>
      <c r="F186" s="199" t="s">
        <v>291</v>
      </c>
      <c r="G186" s="199"/>
      <c r="H186" s="199"/>
      <c r="I186" s="199"/>
      <c r="J186" s="200" t="s">
        <v>181</v>
      </c>
      <c r="K186" s="201" t="n">
        <v>21.78</v>
      </c>
      <c r="L186" s="202" t="n">
        <v>0</v>
      </c>
      <c r="M186" s="202"/>
      <c r="N186" s="203" t="n">
        <f aca="false">ROUND(L186*K186,2)</f>
        <v>0</v>
      </c>
      <c r="O186" s="203"/>
      <c r="P186" s="203"/>
      <c r="Q186" s="203"/>
      <c r="R186" s="164"/>
      <c r="T186" s="204"/>
      <c r="U186" s="44" t="s">
        <v>38</v>
      </c>
      <c r="V186" s="34"/>
      <c r="W186" s="205" t="n">
        <f aca="false">V186*K186</f>
        <v>0</v>
      </c>
      <c r="X186" s="205" t="n">
        <v>0</v>
      </c>
      <c r="Y186" s="205" t="n">
        <f aca="false">X186*K186</f>
        <v>0</v>
      </c>
      <c r="Z186" s="205" t="n">
        <v>0</v>
      </c>
      <c r="AA186" s="206" t="n">
        <f aca="false">Z186*K186</f>
        <v>0</v>
      </c>
      <c r="AR186" s="10" t="s">
        <v>227</v>
      </c>
      <c r="AT186" s="10" t="s">
        <v>178</v>
      </c>
      <c r="AU186" s="10" t="s">
        <v>136</v>
      </c>
      <c r="AY186" s="10" t="s">
        <v>177</v>
      </c>
      <c r="BE186" s="123" t="n">
        <f aca="false">IF(U186="základní",N186,0)</f>
        <v>0</v>
      </c>
      <c r="BF186" s="123" t="n">
        <f aca="false">IF(U186="snížená",N186,0)</f>
        <v>0</v>
      </c>
      <c r="BG186" s="123" t="n">
        <f aca="false">IF(U186="zákl. přenesená",N186,0)</f>
        <v>0</v>
      </c>
      <c r="BH186" s="123" t="n">
        <f aca="false">IF(U186="sníž. přenesená",N186,0)</f>
        <v>0</v>
      </c>
      <c r="BI186" s="123" t="n">
        <f aca="false">IF(U186="nulová",N186,0)</f>
        <v>0</v>
      </c>
      <c r="BJ186" s="10" t="s">
        <v>81</v>
      </c>
      <c r="BK186" s="123" t="n">
        <f aca="false">ROUND(L186*K186,2)</f>
        <v>0</v>
      </c>
      <c r="BL186" s="10" t="s">
        <v>227</v>
      </c>
      <c r="BM186" s="10" t="s">
        <v>594</v>
      </c>
    </row>
    <row r="187" s="207" customFormat="true" ht="16.5" hidden="false" customHeight="true" outlineLevel="0" collapsed="false">
      <c r="B187" s="208"/>
      <c r="C187" s="209"/>
      <c r="D187" s="209"/>
      <c r="E187" s="210"/>
      <c r="F187" s="211" t="s">
        <v>354</v>
      </c>
      <c r="G187" s="211"/>
      <c r="H187" s="211"/>
      <c r="I187" s="211"/>
      <c r="J187" s="209"/>
      <c r="K187" s="212" t="n">
        <v>2.598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customFormat="false" ht="16.5" hidden="false" customHeight="true" outlineLevel="0" collapsed="false">
      <c r="A188" s="207"/>
      <c r="B188" s="208"/>
      <c r="C188" s="209"/>
      <c r="D188" s="209"/>
      <c r="E188" s="210"/>
      <c r="F188" s="227" t="s">
        <v>355</v>
      </c>
      <c r="G188" s="227"/>
      <c r="H188" s="227"/>
      <c r="I188" s="227"/>
      <c r="J188" s="209"/>
      <c r="K188" s="212" t="n">
        <v>2.324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customFormat="false" ht="25.5" hidden="false" customHeight="true" outlineLevel="0" collapsed="false">
      <c r="A189" s="207"/>
      <c r="B189" s="208"/>
      <c r="C189" s="209"/>
      <c r="D189" s="209"/>
      <c r="E189" s="210"/>
      <c r="F189" s="227" t="s">
        <v>356</v>
      </c>
      <c r="G189" s="227"/>
      <c r="H189" s="227"/>
      <c r="I189" s="227"/>
      <c r="J189" s="209"/>
      <c r="K189" s="212" t="n">
        <v>3.962</v>
      </c>
      <c r="L189" s="209"/>
      <c r="M189" s="209"/>
      <c r="N189" s="209"/>
      <c r="O189" s="209"/>
      <c r="P189" s="209"/>
      <c r="Q189" s="209"/>
      <c r="R189" s="213"/>
      <c r="T189" s="214"/>
      <c r="U189" s="209"/>
      <c r="V189" s="209"/>
      <c r="W189" s="209"/>
      <c r="X189" s="209"/>
      <c r="Y189" s="209"/>
      <c r="Z189" s="209"/>
      <c r="AA189" s="215"/>
      <c r="AT189" s="216" t="s">
        <v>185</v>
      </c>
      <c r="AU189" s="216" t="s">
        <v>136</v>
      </c>
      <c r="AV189" s="207" t="s">
        <v>136</v>
      </c>
      <c r="AW189" s="207" t="s">
        <v>31</v>
      </c>
      <c r="AX189" s="207" t="s">
        <v>73</v>
      </c>
      <c r="AY189" s="216" t="s">
        <v>177</v>
      </c>
    </row>
    <row r="190" customFormat="false" ht="16.5" hidden="false" customHeight="true" outlineLevel="0" collapsed="false">
      <c r="A190" s="207"/>
      <c r="B190" s="208"/>
      <c r="C190" s="209"/>
      <c r="D190" s="209"/>
      <c r="E190" s="210"/>
      <c r="F190" s="227" t="s">
        <v>357</v>
      </c>
      <c r="G190" s="227"/>
      <c r="H190" s="227"/>
      <c r="I190" s="227"/>
      <c r="J190" s="209"/>
      <c r="K190" s="212" t="n">
        <v>4.186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16.5" hidden="false" customHeight="true" outlineLevel="0" collapsed="false">
      <c r="A191" s="207"/>
      <c r="B191" s="208"/>
      <c r="C191" s="209"/>
      <c r="D191" s="209"/>
      <c r="E191" s="210"/>
      <c r="F191" s="227" t="s">
        <v>312</v>
      </c>
      <c r="G191" s="227"/>
      <c r="H191" s="227"/>
      <c r="I191" s="227"/>
      <c r="J191" s="209"/>
      <c r="K191" s="212" t="n">
        <v>8.71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s="217" customFormat="true" ht="16.5" hidden="false" customHeight="true" outlineLevel="0" collapsed="false">
      <c r="B192" s="218"/>
      <c r="C192" s="219"/>
      <c r="D192" s="219"/>
      <c r="E192" s="220"/>
      <c r="F192" s="221" t="s">
        <v>186</v>
      </c>
      <c r="G192" s="221"/>
      <c r="H192" s="221"/>
      <c r="I192" s="221"/>
      <c r="J192" s="219"/>
      <c r="K192" s="222" t="n">
        <v>21.78</v>
      </c>
      <c r="L192" s="219"/>
      <c r="M192" s="219"/>
      <c r="N192" s="219"/>
      <c r="O192" s="219"/>
      <c r="P192" s="219"/>
      <c r="Q192" s="219"/>
      <c r="R192" s="223"/>
      <c r="T192" s="224"/>
      <c r="U192" s="219"/>
      <c r="V192" s="219"/>
      <c r="W192" s="219"/>
      <c r="X192" s="219"/>
      <c r="Y192" s="219"/>
      <c r="Z192" s="219"/>
      <c r="AA192" s="225"/>
      <c r="AT192" s="226" t="s">
        <v>185</v>
      </c>
      <c r="AU192" s="226" t="s">
        <v>136</v>
      </c>
      <c r="AV192" s="217" t="s">
        <v>182</v>
      </c>
      <c r="AW192" s="217" t="s">
        <v>31</v>
      </c>
      <c r="AX192" s="217" t="s">
        <v>81</v>
      </c>
      <c r="AY192" s="226" t="s">
        <v>177</v>
      </c>
    </row>
    <row r="193" s="32" customFormat="true" ht="25.5" hidden="false" customHeight="true" outlineLevel="0" collapsed="false">
      <c r="B193" s="162"/>
      <c r="C193" s="197" t="s">
        <v>276</v>
      </c>
      <c r="D193" s="197" t="s">
        <v>178</v>
      </c>
      <c r="E193" s="198" t="s">
        <v>297</v>
      </c>
      <c r="F193" s="199" t="s">
        <v>298</v>
      </c>
      <c r="G193" s="199"/>
      <c r="H193" s="199"/>
      <c r="I193" s="199"/>
      <c r="J193" s="200" t="s">
        <v>181</v>
      </c>
      <c r="K193" s="201" t="n">
        <v>21.78</v>
      </c>
      <c r="L193" s="202" t="n">
        <v>0</v>
      </c>
      <c r="M193" s="202"/>
      <c r="N193" s="203" t="n">
        <f aca="false">ROUND(L193*K193,2)</f>
        <v>0</v>
      </c>
      <c r="O193" s="203"/>
      <c r="P193" s="203"/>
      <c r="Q193" s="203"/>
      <c r="R193" s="164"/>
      <c r="T193" s="204"/>
      <c r="U193" s="44" t="s">
        <v>38</v>
      </c>
      <c r="V193" s="34"/>
      <c r="W193" s="205" t="n">
        <f aca="false">V193*K193</f>
        <v>0</v>
      </c>
      <c r="X193" s="205" t="n">
        <v>0</v>
      </c>
      <c r="Y193" s="205" t="n">
        <f aca="false">X193*K193</f>
        <v>0</v>
      </c>
      <c r="Z193" s="205" t="n">
        <v>0</v>
      </c>
      <c r="AA193" s="206" t="n">
        <f aca="false">Z193*K193</f>
        <v>0</v>
      </c>
      <c r="AR193" s="10" t="s">
        <v>227</v>
      </c>
      <c r="AT193" s="10" t="s">
        <v>178</v>
      </c>
      <c r="AU193" s="10" t="s">
        <v>136</v>
      </c>
      <c r="AY193" s="10" t="s">
        <v>177</v>
      </c>
      <c r="BE193" s="123" t="n">
        <f aca="false">IF(U193="základní",N193,0)</f>
        <v>0</v>
      </c>
      <c r="BF193" s="123" t="n">
        <f aca="false">IF(U193="snížená",N193,0)</f>
        <v>0</v>
      </c>
      <c r="BG193" s="123" t="n">
        <f aca="false">IF(U193="zákl. přenesená",N193,0)</f>
        <v>0</v>
      </c>
      <c r="BH193" s="123" t="n">
        <f aca="false">IF(U193="sníž. přenesená",N193,0)</f>
        <v>0</v>
      </c>
      <c r="BI193" s="123" t="n">
        <f aca="false">IF(U193="nulová",N193,0)</f>
        <v>0</v>
      </c>
      <c r="BJ193" s="10" t="s">
        <v>81</v>
      </c>
      <c r="BK193" s="123" t="n">
        <f aca="false">ROUND(L193*K193,2)</f>
        <v>0</v>
      </c>
      <c r="BL193" s="10" t="s">
        <v>227</v>
      </c>
      <c r="BM193" s="10" t="s">
        <v>595</v>
      </c>
    </row>
    <row r="194" s="207" customFormat="true" ht="16.5" hidden="false" customHeight="true" outlineLevel="0" collapsed="false">
      <c r="B194" s="208"/>
      <c r="C194" s="209"/>
      <c r="D194" s="209"/>
      <c r="E194" s="210"/>
      <c r="F194" s="211" t="s">
        <v>354</v>
      </c>
      <c r="G194" s="211"/>
      <c r="H194" s="211"/>
      <c r="I194" s="211"/>
      <c r="J194" s="209"/>
      <c r="K194" s="212" t="n">
        <v>2.598</v>
      </c>
      <c r="L194" s="209"/>
      <c r="M194" s="209"/>
      <c r="N194" s="209"/>
      <c r="O194" s="209"/>
      <c r="P194" s="209"/>
      <c r="Q194" s="209"/>
      <c r="R194" s="213"/>
      <c r="T194" s="214"/>
      <c r="U194" s="209"/>
      <c r="V194" s="209"/>
      <c r="W194" s="209"/>
      <c r="X194" s="209"/>
      <c r="Y194" s="209"/>
      <c r="Z194" s="209"/>
      <c r="AA194" s="215"/>
      <c r="AT194" s="216" t="s">
        <v>185</v>
      </c>
      <c r="AU194" s="216" t="s">
        <v>136</v>
      </c>
      <c r="AV194" s="207" t="s">
        <v>136</v>
      </c>
      <c r="AW194" s="207" t="s">
        <v>31</v>
      </c>
      <c r="AX194" s="207" t="s">
        <v>73</v>
      </c>
      <c r="AY194" s="216" t="s">
        <v>177</v>
      </c>
    </row>
    <row r="195" customFormat="false" ht="16.5" hidden="false" customHeight="true" outlineLevel="0" collapsed="false">
      <c r="A195" s="207"/>
      <c r="B195" s="208"/>
      <c r="C195" s="209"/>
      <c r="D195" s="209"/>
      <c r="E195" s="210"/>
      <c r="F195" s="227" t="s">
        <v>355</v>
      </c>
      <c r="G195" s="227"/>
      <c r="H195" s="227"/>
      <c r="I195" s="227"/>
      <c r="J195" s="209"/>
      <c r="K195" s="212" t="n">
        <v>2.324</v>
      </c>
      <c r="L195" s="209"/>
      <c r="M195" s="209"/>
      <c r="N195" s="209"/>
      <c r="O195" s="209"/>
      <c r="P195" s="209"/>
      <c r="Q195" s="209"/>
      <c r="R195" s="213"/>
      <c r="T195" s="214"/>
      <c r="U195" s="209"/>
      <c r="V195" s="209"/>
      <c r="W195" s="209"/>
      <c r="X195" s="209"/>
      <c r="Y195" s="209"/>
      <c r="Z195" s="209"/>
      <c r="AA195" s="215"/>
      <c r="AT195" s="216" t="s">
        <v>185</v>
      </c>
      <c r="AU195" s="216" t="s">
        <v>136</v>
      </c>
      <c r="AV195" s="207" t="s">
        <v>136</v>
      </c>
      <c r="AW195" s="207" t="s">
        <v>31</v>
      </c>
      <c r="AX195" s="207" t="s">
        <v>73</v>
      </c>
      <c r="AY195" s="216" t="s">
        <v>177</v>
      </c>
    </row>
    <row r="196" customFormat="false" ht="25.5" hidden="false" customHeight="true" outlineLevel="0" collapsed="false">
      <c r="A196" s="207"/>
      <c r="B196" s="208"/>
      <c r="C196" s="209"/>
      <c r="D196" s="209"/>
      <c r="E196" s="210"/>
      <c r="F196" s="227" t="s">
        <v>356</v>
      </c>
      <c r="G196" s="227"/>
      <c r="H196" s="227"/>
      <c r="I196" s="227"/>
      <c r="J196" s="209"/>
      <c r="K196" s="212" t="n">
        <v>3.962</v>
      </c>
      <c r="L196" s="209"/>
      <c r="M196" s="209"/>
      <c r="N196" s="209"/>
      <c r="O196" s="209"/>
      <c r="P196" s="209"/>
      <c r="Q196" s="209"/>
      <c r="R196" s="213"/>
      <c r="T196" s="214"/>
      <c r="U196" s="209"/>
      <c r="V196" s="209"/>
      <c r="W196" s="209"/>
      <c r="X196" s="209"/>
      <c r="Y196" s="209"/>
      <c r="Z196" s="209"/>
      <c r="AA196" s="215"/>
      <c r="AT196" s="216" t="s">
        <v>185</v>
      </c>
      <c r="AU196" s="216" t="s">
        <v>136</v>
      </c>
      <c r="AV196" s="207" t="s">
        <v>136</v>
      </c>
      <c r="AW196" s="207" t="s">
        <v>31</v>
      </c>
      <c r="AX196" s="207" t="s">
        <v>73</v>
      </c>
      <c r="AY196" s="216" t="s">
        <v>177</v>
      </c>
    </row>
    <row r="197" customFormat="false" ht="16.5" hidden="false" customHeight="true" outlineLevel="0" collapsed="false">
      <c r="A197" s="207"/>
      <c r="B197" s="208"/>
      <c r="C197" s="209"/>
      <c r="D197" s="209"/>
      <c r="E197" s="210"/>
      <c r="F197" s="227" t="s">
        <v>357</v>
      </c>
      <c r="G197" s="227"/>
      <c r="H197" s="227"/>
      <c r="I197" s="227"/>
      <c r="J197" s="209"/>
      <c r="K197" s="212" t="n">
        <v>4.186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customFormat="false" ht="16.5" hidden="false" customHeight="true" outlineLevel="0" collapsed="false">
      <c r="A198" s="207"/>
      <c r="B198" s="208"/>
      <c r="C198" s="209"/>
      <c r="D198" s="209"/>
      <c r="E198" s="210"/>
      <c r="F198" s="227" t="s">
        <v>312</v>
      </c>
      <c r="G198" s="227"/>
      <c r="H198" s="227"/>
      <c r="I198" s="227"/>
      <c r="J198" s="209"/>
      <c r="K198" s="212" t="n">
        <v>8.71</v>
      </c>
      <c r="L198" s="209"/>
      <c r="M198" s="209"/>
      <c r="N198" s="209"/>
      <c r="O198" s="209"/>
      <c r="P198" s="209"/>
      <c r="Q198" s="209"/>
      <c r="R198" s="213"/>
      <c r="T198" s="214"/>
      <c r="U198" s="209"/>
      <c r="V198" s="209"/>
      <c r="W198" s="209"/>
      <c r="X198" s="209"/>
      <c r="Y198" s="209"/>
      <c r="Z198" s="209"/>
      <c r="AA198" s="215"/>
      <c r="AT198" s="216" t="s">
        <v>185</v>
      </c>
      <c r="AU198" s="216" t="s">
        <v>136</v>
      </c>
      <c r="AV198" s="207" t="s">
        <v>136</v>
      </c>
      <c r="AW198" s="207" t="s">
        <v>31</v>
      </c>
      <c r="AX198" s="207" t="s">
        <v>73</v>
      </c>
      <c r="AY198" s="216" t="s">
        <v>177</v>
      </c>
    </row>
    <row r="199" s="217" customFormat="true" ht="16.5" hidden="false" customHeight="true" outlineLevel="0" collapsed="false">
      <c r="B199" s="218"/>
      <c r="C199" s="219"/>
      <c r="D199" s="219"/>
      <c r="E199" s="220"/>
      <c r="F199" s="221" t="s">
        <v>186</v>
      </c>
      <c r="G199" s="221"/>
      <c r="H199" s="221"/>
      <c r="I199" s="221"/>
      <c r="J199" s="219"/>
      <c r="K199" s="222" t="n">
        <v>21.78</v>
      </c>
      <c r="L199" s="219"/>
      <c r="M199" s="219"/>
      <c r="N199" s="219"/>
      <c r="O199" s="219"/>
      <c r="P199" s="219"/>
      <c r="Q199" s="219"/>
      <c r="R199" s="223"/>
      <c r="T199" s="224"/>
      <c r="U199" s="219"/>
      <c r="V199" s="219"/>
      <c r="W199" s="219"/>
      <c r="X199" s="219"/>
      <c r="Y199" s="219"/>
      <c r="Z199" s="219"/>
      <c r="AA199" s="225"/>
      <c r="AT199" s="226" t="s">
        <v>185</v>
      </c>
      <c r="AU199" s="226" t="s">
        <v>136</v>
      </c>
      <c r="AV199" s="217" t="s">
        <v>182</v>
      </c>
      <c r="AW199" s="217" t="s">
        <v>31</v>
      </c>
      <c r="AX199" s="217" t="s">
        <v>81</v>
      </c>
      <c r="AY199" s="226" t="s">
        <v>177</v>
      </c>
    </row>
    <row r="200" s="32" customFormat="true" ht="25.5" hidden="false" customHeight="true" outlineLevel="0" collapsed="false">
      <c r="B200" s="162"/>
      <c r="C200" s="197" t="s">
        <v>281</v>
      </c>
      <c r="D200" s="197" t="s">
        <v>178</v>
      </c>
      <c r="E200" s="198" t="s">
        <v>301</v>
      </c>
      <c r="F200" s="199" t="s">
        <v>302</v>
      </c>
      <c r="G200" s="199"/>
      <c r="H200" s="199"/>
      <c r="I200" s="199"/>
      <c r="J200" s="200" t="s">
        <v>181</v>
      </c>
      <c r="K200" s="201" t="n">
        <v>8.71</v>
      </c>
      <c r="L200" s="202" t="n">
        <v>0</v>
      </c>
      <c r="M200" s="202"/>
      <c r="N200" s="203" t="n">
        <f aca="false">ROUND(L200*K200,2)</f>
        <v>0</v>
      </c>
      <c r="O200" s="203"/>
      <c r="P200" s="203"/>
      <c r="Q200" s="203"/>
      <c r="R200" s="164"/>
      <c r="T200" s="204"/>
      <c r="U200" s="44" t="s">
        <v>38</v>
      </c>
      <c r="V200" s="34"/>
      <c r="W200" s="205" t="n">
        <f aca="false">V200*K200</f>
        <v>0</v>
      </c>
      <c r="X200" s="205" t="n">
        <v>0</v>
      </c>
      <c r="Y200" s="205" t="n">
        <f aca="false">X200*K200</f>
        <v>0</v>
      </c>
      <c r="Z200" s="205" t="n">
        <v>0</v>
      </c>
      <c r="AA200" s="206" t="n">
        <f aca="false">Z200*K200</f>
        <v>0</v>
      </c>
      <c r="AR200" s="10" t="s">
        <v>227</v>
      </c>
      <c r="AT200" s="10" t="s">
        <v>178</v>
      </c>
      <c r="AU200" s="10" t="s">
        <v>136</v>
      </c>
      <c r="AY200" s="10" t="s">
        <v>177</v>
      </c>
      <c r="BE200" s="123" t="n">
        <f aca="false">IF(U200="základní",N200,0)</f>
        <v>0</v>
      </c>
      <c r="BF200" s="123" t="n">
        <f aca="false">IF(U200="snížená",N200,0)</f>
        <v>0</v>
      </c>
      <c r="BG200" s="123" t="n">
        <f aca="false">IF(U200="zákl. přenesená",N200,0)</f>
        <v>0</v>
      </c>
      <c r="BH200" s="123" t="n">
        <f aca="false">IF(U200="sníž. přenesená",N200,0)</f>
        <v>0</v>
      </c>
      <c r="BI200" s="123" t="n">
        <f aca="false">IF(U200="nulová",N200,0)</f>
        <v>0</v>
      </c>
      <c r="BJ200" s="10" t="s">
        <v>81</v>
      </c>
      <c r="BK200" s="123" t="n">
        <f aca="false">ROUND(L200*K200,2)</f>
        <v>0</v>
      </c>
      <c r="BL200" s="10" t="s">
        <v>227</v>
      </c>
      <c r="BM200" s="10" t="s">
        <v>596</v>
      </c>
    </row>
    <row r="201" s="207" customFormat="true" ht="16.5" hidden="false" customHeight="true" outlineLevel="0" collapsed="false">
      <c r="B201" s="208"/>
      <c r="C201" s="209"/>
      <c r="D201" s="209"/>
      <c r="E201" s="210"/>
      <c r="F201" s="211" t="s">
        <v>312</v>
      </c>
      <c r="G201" s="211"/>
      <c r="H201" s="211"/>
      <c r="I201" s="211"/>
      <c r="J201" s="209"/>
      <c r="K201" s="212" t="n">
        <v>8.71</v>
      </c>
      <c r="L201" s="209"/>
      <c r="M201" s="209"/>
      <c r="N201" s="209"/>
      <c r="O201" s="209"/>
      <c r="P201" s="209"/>
      <c r="Q201" s="209"/>
      <c r="R201" s="213"/>
      <c r="T201" s="214"/>
      <c r="U201" s="209"/>
      <c r="V201" s="209"/>
      <c r="W201" s="209"/>
      <c r="X201" s="209"/>
      <c r="Y201" s="209"/>
      <c r="Z201" s="209"/>
      <c r="AA201" s="215"/>
      <c r="AT201" s="216" t="s">
        <v>185</v>
      </c>
      <c r="AU201" s="216" t="s">
        <v>136</v>
      </c>
      <c r="AV201" s="207" t="s">
        <v>136</v>
      </c>
      <c r="AW201" s="207" t="s">
        <v>31</v>
      </c>
      <c r="AX201" s="207" t="s">
        <v>73</v>
      </c>
      <c r="AY201" s="216" t="s">
        <v>177</v>
      </c>
    </row>
    <row r="202" s="217" customFormat="true" ht="16.5" hidden="false" customHeight="true" outlineLevel="0" collapsed="false">
      <c r="B202" s="218"/>
      <c r="C202" s="219"/>
      <c r="D202" s="219"/>
      <c r="E202" s="220"/>
      <c r="F202" s="221" t="s">
        <v>186</v>
      </c>
      <c r="G202" s="221"/>
      <c r="H202" s="221"/>
      <c r="I202" s="221"/>
      <c r="J202" s="219"/>
      <c r="K202" s="222" t="n">
        <v>8.71</v>
      </c>
      <c r="L202" s="219"/>
      <c r="M202" s="219"/>
      <c r="N202" s="219"/>
      <c r="O202" s="219"/>
      <c r="P202" s="219"/>
      <c r="Q202" s="219"/>
      <c r="R202" s="223"/>
      <c r="T202" s="224"/>
      <c r="U202" s="219"/>
      <c r="V202" s="219"/>
      <c r="W202" s="219"/>
      <c r="X202" s="219"/>
      <c r="Y202" s="219"/>
      <c r="Z202" s="219"/>
      <c r="AA202" s="225"/>
      <c r="AT202" s="226" t="s">
        <v>185</v>
      </c>
      <c r="AU202" s="226" t="s">
        <v>136</v>
      </c>
      <c r="AV202" s="217" t="s">
        <v>182</v>
      </c>
      <c r="AW202" s="217" t="s">
        <v>31</v>
      </c>
      <c r="AX202" s="217" t="s">
        <v>81</v>
      </c>
      <c r="AY202" s="226" t="s">
        <v>177</v>
      </c>
    </row>
    <row r="203" s="32" customFormat="true" ht="38.25" hidden="false" customHeight="true" outlineLevel="0" collapsed="false">
      <c r="B203" s="162"/>
      <c r="C203" s="197" t="s">
        <v>285</v>
      </c>
      <c r="D203" s="197" t="s">
        <v>178</v>
      </c>
      <c r="E203" s="198" t="s">
        <v>305</v>
      </c>
      <c r="F203" s="199" t="s">
        <v>306</v>
      </c>
      <c r="G203" s="199"/>
      <c r="H203" s="199"/>
      <c r="I203" s="199"/>
      <c r="J203" s="200" t="s">
        <v>181</v>
      </c>
      <c r="K203" s="201" t="n">
        <v>8.71</v>
      </c>
      <c r="L203" s="202" t="n">
        <v>0</v>
      </c>
      <c r="M203" s="202"/>
      <c r="N203" s="203" t="n">
        <f aca="false">ROUND(L203*K203,2)</f>
        <v>0</v>
      </c>
      <c r="O203" s="203"/>
      <c r="P203" s="203"/>
      <c r="Q203" s="203"/>
      <c r="R203" s="164"/>
      <c r="T203" s="204"/>
      <c r="U203" s="44" t="s">
        <v>38</v>
      </c>
      <c r="V203" s="34"/>
      <c r="W203" s="205" t="n">
        <f aca="false">V203*K203</f>
        <v>0</v>
      </c>
      <c r="X203" s="205" t="n">
        <v>0</v>
      </c>
      <c r="Y203" s="205" t="n">
        <f aca="false">X203*K203</f>
        <v>0</v>
      </c>
      <c r="Z203" s="205" t="n">
        <v>0</v>
      </c>
      <c r="AA203" s="206" t="n">
        <f aca="false">Z203*K203</f>
        <v>0</v>
      </c>
      <c r="AR203" s="10" t="s">
        <v>227</v>
      </c>
      <c r="AT203" s="10" t="s">
        <v>178</v>
      </c>
      <c r="AU203" s="10" t="s">
        <v>136</v>
      </c>
      <c r="AY203" s="10" t="s">
        <v>177</v>
      </c>
      <c r="BE203" s="123" t="n">
        <f aca="false">IF(U203="základní",N203,0)</f>
        <v>0</v>
      </c>
      <c r="BF203" s="123" t="n">
        <f aca="false">IF(U203="snížená",N203,0)</f>
        <v>0</v>
      </c>
      <c r="BG203" s="123" t="n">
        <f aca="false">IF(U203="zákl. přenesená",N203,0)</f>
        <v>0</v>
      </c>
      <c r="BH203" s="123" t="n">
        <f aca="false">IF(U203="sníž. přenesená",N203,0)</f>
        <v>0</v>
      </c>
      <c r="BI203" s="123" t="n">
        <f aca="false">IF(U203="nulová",N203,0)</f>
        <v>0</v>
      </c>
      <c r="BJ203" s="10" t="s">
        <v>81</v>
      </c>
      <c r="BK203" s="123" t="n">
        <f aca="false">ROUND(L203*K203,2)</f>
        <v>0</v>
      </c>
      <c r="BL203" s="10" t="s">
        <v>227</v>
      </c>
      <c r="BM203" s="10" t="s">
        <v>597</v>
      </c>
    </row>
    <row r="204" s="207" customFormat="true" ht="16.5" hidden="false" customHeight="true" outlineLevel="0" collapsed="false">
      <c r="B204" s="208"/>
      <c r="C204" s="209"/>
      <c r="D204" s="209"/>
      <c r="E204" s="210"/>
      <c r="F204" s="211" t="s">
        <v>312</v>
      </c>
      <c r="G204" s="211"/>
      <c r="H204" s="211"/>
      <c r="I204" s="211"/>
      <c r="J204" s="209"/>
      <c r="K204" s="212" t="n">
        <v>8.71</v>
      </c>
      <c r="L204" s="209"/>
      <c r="M204" s="209"/>
      <c r="N204" s="209"/>
      <c r="O204" s="209"/>
      <c r="P204" s="209"/>
      <c r="Q204" s="209"/>
      <c r="R204" s="213"/>
      <c r="T204" s="214"/>
      <c r="U204" s="209"/>
      <c r="V204" s="209"/>
      <c r="W204" s="209"/>
      <c r="X204" s="209"/>
      <c r="Y204" s="209"/>
      <c r="Z204" s="209"/>
      <c r="AA204" s="215"/>
      <c r="AT204" s="216" t="s">
        <v>185</v>
      </c>
      <c r="AU204" s="216" t="s">
        <v>136</v>
      </c>
      <c r="AV204" s="207" t="s">
        <v>136</v>
      </c>
      <c r="AW204" s="207" t="s">
        <v>31</v>
      </c>
      <c r="AX204" s="207" t="s">
        <v>73</v>
      </c>
      <c r="AY204" s="216" t="s">
        <v>177</v>
      </c>
    </row>
    <row r="205" s="217" customFormat="true" ht="16.5" hidden="false" customHeight="true" outlineLevel="0" collapsed="false">
      <c r="B205" s="218"/>
      <c r="C205" s="219"/>
      <c r="D205" s="219"/>
      <c r="E205" s="220"/>
      <c r="F205" s="221" t="s">
        <v>186</v>
      </c>
      <c r="G205" s="221"/>
      <c r="H205" s="221"/>
      <c r="I205" s="221"/>
      <c r="J205" s="219"/>
      <c r="K205" s="222" t="n">
        <v>8.71</v>
      </c>
      <c r="L205" s="219"/>
      <c r="M205" s="219"/>
      <c r="N205" s="219"/>
      <c r="O205" s="219"/>
      <c r="P205" s="219"/>
      <c r="Q205" s="219"/>
      <c r="R205" s="223"/>
      <c r="T205" s="224"/>
      <c r="U205" s="219"/>
      <c r="V205" s="219"/>
      <c r="W205" s="219"/>
      <c r="X205" s="219"/>
      <c r="Y205" s="219"/>
      <c r="Z205" s="219"/>
      <c r="AA205" s="225"/>
      <c r="AT205" s="226" t="s">
        <v>185</v>
      </c>
      <c r="AU205" s="226" t="s">
        <v>136</v>
      </c>
      <c r="AV205" s="217" t="s">
        <v>182</v>
      </c>
      <c r="AW205" s="217" t="s">
        <v>31</v>
      </c>
      <c r="AX205" s="217" t="s">
        <v>81</v>
      </c>
      <c r="AY205" s="226" t="s">
        <v>177</v>
      </c>
    </row>
    <row r="206" s="32" customFormat="true" ht="49.9" hidden="false" customHeight="true" outlineLevel="0" collapsed="false">
      <c r="B206" s="33"/>
      <c r="C206" s="34"/>
      <c r="D206" s="186" t="s">
        <v>308</v>
      </c>
      <c r="E206" s="34"/>
      <c r="F206" s="34"/>
      <c r="G206" s="34"/>
      <c r="H206" s="34"/>
      <c r="I206" s="34"/>
      <c r="J206" s="34"/>
      <c r="K206" s="34"/>
      <c r="L206" s="34"/>
      <c r="M206" s="34"/>
      <c r="N206" s="187" t="n">
        <f aca="false">BK206</f>
        <v>0</v>
      </c>
      <c r="O206" s="187"/>
      <c r="P206" s="187"/>
      <c r="Q206" s="187"/>
      <c r="R206" s="35"/>
      <c r="T206" s="247"/>
      <c r="U206" s="59"/>
      <c r="V206" s="59"/>
      <c r="W206" s="59"/>
      <c r="X206" s="59"/>
      <c r="Y206" s="59"/>
      <c r="Z206" s="59"/>
      <c r="AA206" s="61"/>
      <c r="AT206" s="10" t="s">
        <v>72</v>
      </c>
      <c r="AU206" s="10" t="s">
        <v>73</v>
      </c>
      <c r="AY206" s="10" t="s">
        <v>309</v>
      </c>
      <c r="BK206" s="123" t="n">
        <v>0</v>
      </c>
    </row>
    <row r="207" customFormat="false" ht="6.95" hidden="false" customHeight="true" outlineLevel="0" collapsed="false">
      <c r="A207" s="32"/>
      <c r="B207" s="62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4"/>
    </row>
  </sheetData>
  <mergeCells count="200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N144:Q144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N185:Q185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4:I204"/>
    <mergeCell ref="F205:I205"/>
    <mergeCell ref="N206:Q206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1"/>
  <sheetViews>
    <sheetView windowProtection="tru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178" activePane="bottomLeft" state="frozen"/>
      <selection pane="topLeft" activeCell="A1" activeCellId="0" sqref="A1"/>
      <selection pane="bottomLeft" activeCell="F146" activeCellId="0" sqref="F146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112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598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(SUM(BE98:BE105)+SUM(BE123:BE199))</f>
        <v>0</v>
      </c>
      <c r="I32" s="142"/>
      <c r="J32" s="142"/>
      <c r="K32" s="34"/>
      <c r="L32" s="34"/>
      <c r="M32" s="142" t="n">
        <f aca="false">ROUND((SUM(BE98:BE105)+SUM(BE123:BE199)),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(SUM(BF98:BF105)+SUM(BF123:BF199))</f>
        <v>0</v>
      </c>
      <c r="I33" s="142"/>
      <c r="J33" s="142"/>
      <c r="K33" s="34"/>
      <c r="L33" s="34"/>
      <c r="M33" s="142" t="n">
        <f aca="false">ROUND((SUM(BF98:BF105)+SUM(BF123:BF199)),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(SUM(BG98:BG105)+SUM(BG123:BG199))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(SUM(BH98:BH105)+SUM(BH123:BH199))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(SUM(BI98:BI105)+SUM(BI123:BI199))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34 - místnost 320 WC - 34 - místnost 320 WC pers...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N137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N143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N144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N152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N169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N181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34 - místnost 320 WC - 34 - místnost 320 WC pers...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W124+W143+W200</f>
        <v>0</v>
      </c>
      <c r="X123" s="54"/>
      <c r="Y123" s="180" t="n">
        <f aca="false">Y124+Y143+Y200</f>
        <v>0</v>
      </c>
      <c r="Z123" s="54"/>
      <c r="AA123" s="181" t="n">
        <f aca="false">AA124+AA143+AA200</f>
        <v>0</v>
      </c>
      <c r="AT123" s="10" t="s">
        <v>72</v>
      </c>
      <c r="AU123" s="10" t="s">
        <v>145</v>
      </c>
      <c r="BK123" s="182" t="n">
        <f aca="false">BK124+BK143+BK200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W125+W137</f>
        <v>0</v>
      </c>
      <c r="X124" s="185"/>
      <c r="Y124" s="190" t="n">
        <f aca="false">Y125+Y137</f>
        <v>0</v>
      </c>
      <c r="Z124" s="185"/>
      <c r="AA124" s="191" t="n">
        <f aca="false">AA125+AA137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BK125+BK137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SUM(W126:W136)</f>
        <v>0</v>
      </c>
      <c r="X125" s="185"/>
      <c r="Y125" s="190" t="n">
        <f aca="false">SUM(Y126:Y136)</f>
        <v>0</v>
      </c>
      <c r="Z125" s="185"/>
      <c r="AA125" s="191" t="n">
        <f aca="false">SUM(AA126:AA136)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SUM(BK126:BK136)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6.97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599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364</v>
      </c>
      <c r="G127" s="211"/>
      <c r="H127" s="211"/>
      <c r="I127" s="211"/>
      <c r="J127" s="209"/>
      <c r="K127" s="212" t="n">
        <v>6.97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6.97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6.97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600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364</v>
      </c>
      <c r="G130" s="211"/>
      <c r="H130" s="211"/>
      <c r="I130" s="211"/>
      <c r="J130" s="209"/>
      <c r="K130" s="212" t="n">
        <v>6.97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6.97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204</v>
      </c>
      <c r="F132" s="199" t="s">
        <v>205</v>
      </c>
      <c r="G132" s="199"/>
      <c r="H132" s="199"/>
      <c r="I132" s="199"/>
      <c r="J132" s="200" t="s">
        <v>181</v>
      </c>
      <c r="K132" s="201" t="n">
        <v>20.79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601</v>
      </c>
    </row>
    <row r="133" s="207" customFormat="true" ht="16.5" hidden="false" customHeight="true" outlineLevel="0" collapsed="false">
      <c r="B133" s="208"/>
      <c r="C133" s="209"/>
      <c r="D133" s="209"/>
      <c r="E133" s="210"/>
      <c r="F133" s="211" t="s">
        <v>368</v>
      </c>
      <c r="G133" s="211"/>
      <c r="H133" s="211"/>
      <c r="I133" s="211"/>
      <c r="J133" s="209"/>
      <c r="K133" s="212" t="n">
        <v>6.57</v>
      </c>
      <c r="L133" s="209"/>
      <c r="M133" s="209"/>
      <c r="N133" s="209"/>
      <c r="O133" s="209"/>
      <c r="P133" s="209"/>
      <c r="Q133" s="209"/>
      <c r="R133" s="213"/>
      <c r="T133" s="214"/>
      <c r="U133" s="209"/>
      <c r="V133" s="209"/>
      <c r="W133" s="209"/>
      <c r="X133" s="209"/>
      <c r="Y133" s="209"/>
      <c r="Z133" s="209"/>
      <c r="AA133" s="215"/>
      <c r="AT133" s="216" t="s">
        <v>185</v>
      </c>
      <c r="AU133" s="216" t="s">
        <v>136</v>
      </c>
      <c r="AV133" s="207" t="s">
        <v>136</v>
      </c>
      <c r="AW133" s="207" t="s">
        <v>31</v>
      </c>
      <c r="AX133" s="207" t="s">
        <v>73</v>
      </c>
      <c r="AY133" s="216" t="s">
        <v>177</v>
      </c>
    </row>
    <row r="134" customFormat="false" ht="16.5" hidden="false" customHeight="true" outlineLevel="0" collapsed="false">
      <c r="A134" s="207"/>
      <c r="B134" s="208"/>
      <c r="C134" s="209"/>
      <c r="D134" s="209"/>
      <c r="E134" s="210"/>
      <c r="F134" s="227" t="s">
        <v>369</v>
      </c>
      <c r="G134" s="227"/>
      <c r="H134" s="227"/>
      <c r="I134" s="227"/>
      <c r="J134" s="209"/>
      <c r="K134" s="212" t="n">
        <v>7.47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16.5" hidden="false" customHeight="true" outlineLevel="0" collapsed="false">
      <c r="A135" s="207"/>
      <c r="B135" s="208"/>
      <c r="C135" s="209"/>
      <c r="D135" s="209"/>
      <c r="E135" s="210"/>
      <c r="F135" s="227" t="s">
        <v>370</v>
      </c>
      <c r="G135" s="227"/>
      <c r="H135" s="227"/>
      <c r="I135" s="227"/>
      <c r="J135" s="209"/>
      <c r="K135" s="212" t="n">
        <v>6.75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s="217" customFormat="true" ht="16.5" hidden="false" customHeight="true" outlineLevel="0" collapsed="false">
      <c r="B136" s="218"/>
      <c r="C136" s="219"/>
      <c r="D136" s="219"/>
      <c r="E136" s="220"/>
      <c r="F136" s="221" t="s">
        <v>186</v>
      </c>
      <c r="G136" s="221"/>
      <c r="H136" s="221"/>
      <c r="I136" s="221"/>
      <c r="J136" s="219"/>
      <c r="K136" s="222" t="n">
        <v>20.79</v>
      </c>
      <c r="L136" s="219"/>
      <c r="M136" s="219"/>
      <c r="N136" s="219"/>
      <c r="O136" s="219"/>
      <c r="P136" s="219"/>
      <c r="Q136" s="219"/>
      <c r="R136" s="223"/>
      <c r="T136" s="224"/>
      <c r="U136" s="219"/>
      <c r="V136" s="219"/>
      <c r="W136" s="219"/>
      <c r="X136" s="219"/>
      <c r="Y136" s="219"/>
      <c r="Z136" s="219"/>
      <c r="AA136" s="225"/>
      <c r="AT136" s="226" t="s">
        <v>185</v>
      </c>
      <c r="AU136" s="226" t="s">
        <v>136</v>
      </c>
      <c r="AV136" s="217" t="s">
        <v>182</v>
      </c>
      <c r="AW136" s="217" t="s">
        <v>31</v>
      </c>
      <c r="AX136" s="217" t="s">
        <v>81</v>
      </c>
      <c r="AY136" s="226" t="s">
        <v>177</v>
      </c>
    </row>
    <row r="137" s="183" customFormat="true" ht="29.85" hidden="false" customHeight="true" outlineLevel="0" collapsed="false">
      <c r="B137" s="184"/>
      <c r="C137" s="185"/>
      <c r="D137" s="195" t="s">
        <v>148</v>
      </c>
      <c r="E137" s="195"/>
      <c r="F137" s="195"/>
      <c r="G137" s="195"/>
      <c r="H137" s="195"/>
      <c r="I137" s="195"/>
      <c r="J137" s="195"/>
      <c r="K137" s="195"/>
      <c r="L137" s="195"/>
      <c r="M137" s="195"/>
      <c r="N137" s="196" t="n">
        <f aca="false">BK137</f>
        <v>0</v>
      </c>
      <c r="O137" s="196"/>
      <c r="P137" s="196"/>
      <c r="Q137" s="196"/>
      <c r="R137" s="188"/>
      <c r="T137" s="189"/>
      <c r="U137" s="185"/>
      <c r="V137" s="185"/>
      <c r="W137" s="190" t="n">
        <f aca="false">SUM(W138:W142)</f>
        <v>0</v>
      </c>
      <c r="X137" s="185"/>
      <c r="Y137" s="190" t="n">
        <f aca="false">SUM(Y138:Y142)</f>
        <v>0</v>
      </c>
      <c r="Z137" s="185"/>
      <c r="AA137" s="191" t="n">
        <f aca="false">SUM(AA138:AA142)</f>
        <v>0</v>
      </c>
      <c r="AR137" s="192" t="s">
        <v>81</v>
      </c>
      <c r="AT137" s="193" t="s">
        <v>72</v>
      </c>
      <c r="AU137" s="193" t="s">
        <v>81</v>
      </c>
      <c r="AY137" s="192" t="s">
        <v>177</v>
      </c>
      <c r="BK137" s="194" t="n">
        <f aca="false">SUM(BK138:BK142)</f>
        <v>0</v>
      </c>
    </row>
    <row r="138" s="32" customFormat="true" ht="38.25" hidden="false" customHeight="true" outlineLevel="0" collapsed="false">
      <c r="B138" s="162"/>
      <c r="C138" s="197" t="s">
        <v>182</v>
      </c>
      <c r="D138" s="197" t="s">
        <v>178</v>
      </c>
      <c r="E138" s="198" t="s">
        <v>211</v>
      </c>
      <c r="F138" s="199" t="s">
        <v>212</v>
      </c>
      <c r="G138" s="199"/>
      <c r="H138" s="199"/>
      <c r="I138" s="199"/>
      <c r="J138" s="200" t="s">
        <v>213</v>
      </c>
      <c r="K138" s="201" t="n">
        <v>1.705</v>
      </c>
      <c r="L138" s="202" t="n">
        <v>0</v>
      </c>
      <c r="M138" s="202"/>
      <c r="N138" s="203" t="n">
        <f aca="false">ROUND(L138*K138,2)</f>
        <v>0</v>
      </c>
      <c r="O138" s="203"/>
      <c r="P138" s="203"/>
      <c r="Q138" s="203"/>
      <c r="R138" s="164"/>
      <c r="T138" s="204"/>
      <c r="U138" s="44" t="s">
        <v>38</v>
      </c>
      <c r="V138" s="34"/>
      <c r="W138" s="205" t="n">
        <f aca="false">V138*K138</f>
        <v>0</v>
      </c>
      <c r="X138" s="205" t="n">
        <v>0</v>
      </c>
      <c r="Y138" s="205" t="n">
        <f aca="false">X138*K138</f>
        <v>0</v>
      </c>
      <c r="Z138" s="205" t="n">
        <v>0</v>
      </c>
      <c r="AA138" s="206" t="n">
        <f aca="false">Z138*K138</f>
        <v>0</v>
      </c>
      <c r="AR138" s="10" t="s">
        <v>182</v>
      </c>
      <c r="AT138" s="10" t="s">
        <v>178</v>
      </c>
      <c r="AU138" s="10" t="s">
        <v>136</v>
      </c>
      <c r="AY138" s="10" t="s">
        <v>177</v>
      </c>
      <c r="BE138" s="123" t="n">
        <f aca="false">IF(U138="základní",N138,0)</f>
        <v>0</v>
      </c>
      <c r="BF138" s="123" t="n">
        <f aca="false">IF(U138="snížená",N138,0)</f>
        <v>0</v>
      </c>
      <c r="BG138" s="123" t="n">
        <f aca="false">IF(U138="zákl. přenesená",N138,0)</f>
        <v>0</v>
      </c>
      <c r="BH138" s="123" t="n">
        <f aca="false">IF(U138="sníž. přenesená",N138,0)</f>
        <v>0</v>
      </c>
      <c r="BI138" s="123" t="n">
        <f aca="false">IF(U138="nulová",N138,0)</f>
        <v>0</v>
      </c>
      <c r="BJ138" s="10" t="s">
        <v>81</v>
      </c>
      <c r="BK138" s="123" t="n">
        <f aca="false">ROUND(L138*K138,2)</f>
        <v>0</v>
      </c>
      <c r="BL138" s="10" t="s">
        <v>182</v>
      </c>
      <c r="BM138" s="10" t="s">
        <v>602</v>
      </c>
    </row>
    <row r="139" s="32" customFormat="true" ht="25.5" hidden="false" customHeight="true" outlineLevel="0" collapsed="false">
      <c r="B139" s="162"/>
      <c r="C139" s="197" t="s">
        <v>199</v>
      </c>
      <c r="D139" s="197" t="s">
        <v>178</v>
      </c>
      <c r="E139" s="198" t="s">
        <v>216</v>
      </c>
      <c r="F139" s="199" t="s">
        <v>217</v>
      </c>
      <c r="G139" s="199"/>
      <c r="H139" s="199"/>
      <c r="I139" s="199"/>
      <c r="J139" s="200" t="s">
        <v>213</v>
      </c>
      <c r="K139" s="201" t="n">
        <v>15.345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603</v>
      </c>
    </row>
    <row r="140" s="207" customFormat="true" ht="16.5" hidden="false" customHeight="true" outlineLevel="0" collapsed="false">
      <c r="B140" s="208"/>
      <c r="C140" s="209"/>
      <c r="D140" s="209"/>
      <c r="E140" s="210"/>
      <c r="F140" s="211" t="s">
        <v>503</v>
      </c>
      <c r="G140" s="211"/>
      <c r="H140" s="211"/>
      <c r="I140" s="211"/>
      <c r="J140" s="209"/>
      <c r="K140" s="212" t="n">
        <v>15.345</v>
      </c>
      <c r="L140" s="209"/>
      <c r="M140" s="209"/>
      <c r="N140" s="209"/>
      <c r="O140" s="209"/>
      <c r="P140" s="209"/>
      <c r="Q140" s="209"/>
      <c r="R140" s="213"/>
      <c r="T140" s="214"/>
      <c r="U140" s="209"/>
      <c r="V140" s="209"/>
      <c r="W140" s="209"/>
      <c r="X140" s="209"/>
      <c r="Y140" s="209"/>
      <c r="Z140" s="209"/>
      <c r="AA140" s="215"/>
      <c r="AT140" s="216" t="s">
        <v>185</v>
      </c>
      <c r="AU140" s="216" t="s">
        <v>136</v>
      </c>
      <c r="AV140" s="207" t="s">
        <v>136</v>
      </c>
      <c r="AW140" s="207" t="s">
        <v>31</v>
      </c>
      <c r="AX140" s="207" t="s">
        <v>73</v>
      </c>
      <c r="AY140" s="216" t="s">
        <v>177</v>
      </c>
    </row>
    <row r="141" s="217" customFormat="true" ht="16.5" hidden="false" customHeight="true" outlineLevel="0" collapsed="false">
      <c r="B141" s="218"/>
      <c r="C141" s="219"/>
      <c r="D141" s="219"/>
      <c r="E141" s="220"/>
      <c r="F141" s="221" t="s">
        <v>186</v>
      </c>
      <c r="G141" s="221"/>
      <c r="H141" s="221"/>
      <c r="I141" s="221"/>
      <c r="J141" s="219"/>
      <c r="K141" s="222" t="n">
        <v>15.345</v>
      </c>
      <c r="L141" s="219"/>
      <c r="M141" s="219"/>
      <c r="N141" s="219"/>
      <c r="O141" s="219"/>
      <c r="P141" s="219"/>
      <c r="Q141" s="219"/>
      <c r="R141" s="223"/>
      <c r="T141" s="224"/>
      <c r="U141" s="219"/>
      <c r="V141" s="219"/>
      <c r="W141" s="219"/>
      <c r="X141" s="219"/>
      <c r="Y141" s="219"/>
      <c r="Z141" s="219"/>
      <c r="AA141" s="225"/>
      <c r="AT141" s="226" t="s">
        <v>185</v>
      </c>
      <c r="AU141" s="226" t="s">
        <v>136</v>
      </c>
      <c r="AV141" s="217" t="s">
        <v>182</v>
      </c>
      <c r="AW141" s="217" t="s">
        <v>31</v>
      </c>
      <c r="AX141" s="217" t="s">
        <v>81</v>
      </c>
      <c r="AY141" s="226" t="s">
        <v>177</v>
      </c>
    </row>
    <row r="142" s="32" customFormat="true" ht="25.5" hidden="false" customHeight="true" outlineLevel="0" collapsed="false">
      <c r="B142" s="162"/>
      <c r="C142" s="197" t="s">
        <v>203</v>
      </c>
      <c r="D142" s="197" t="s">
        <v>178</v>
      </c>
      <c r="E142" s="198" t="s">
        <v>221</v>
      </c>
      <c r="F142" s="199" t="s">
        <v>222</v>
      </c>
      <c r="G142" s="199"/>
      <c r="H142" s="199"/>
      <c r="I142" s="199"/>
      <c r="J142" s="200" t="s">
        <v>213</v>
      </c>
      <c r="K142" s="201" t="n">
        <v>1.705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182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182</v>
      </c>
      <c r="BM142" s="10" t="s">
        <v>604</v>
      </c>
    </row>
    <row r="143" s="183" customFormat="true" ht="37.35" hidden="false" customHeight="true" outlineLevel="0" collapsed="false">
      <c r="B143" s="184"/>
      <c r="C143" s="185"/>
      <c r="D143" s="186" t="s">
        <v>149</v>
      </c>
      <c r="E143" s="186"/>
      <c r="F143" s="186"/>
      <c r="G143" s="186"/>
      <c r="H143" s="186"/>
      <c r="I143" s="186"/>
      <c r="J143" s="186"/>
      <c r="K143" s="186"/>
      <c r="L143" s="186"/>
      <c r="M143" s="186"/>
      <c r="N143" s="228" t="n">
        <f aca="false">BK143</f>
        <v>0</v>
      </c>
      <c r="O143" s="228"/>
      <c r="P143" s="228"/>
      <c r="Q143" s="228"/>
      <c r="R143" s="188"/>
      <c r="T143" s="189"/>
      <c r="U143" s="185"/>
      <c r="V143" s="185"/>
      <c r="W143" s="190" t="n">
        <f aca="false">W144+W152+W169+W181</f>
        <v>0</v>
      </c>
      <c r="X143" s="185"/>
      <c r="Y143" s="190" t="n">
        <f aca="false">Y144+Y152+Y169+Y181</f>
        <v>0</v>
      </c>
      <c r="Z143" s="185"/>
      <c r="AA143" s="191" t="n">
        <f aca="false">AA144+AA152+AA169+AA181</f>
        <v>0</v>
      </c>
      <c r="AR143" s="192" t="s">
        <v>136</v>
      </c>
      <c r="AT143" s="193" t="s">
        <v>72</v>
      </c>
      <c r="AU143" s="193" t="s">
        <v>73</v>
      </c>
      <c r="AY143" s="192" t="s">
        <v>177</v>
      </c>
      <c r="BK143" s="194" t="n">
        <f aca="false">BK144+BK152+BK169+BK181</f>
        <v>0</v>
      </c>
    </row>
    <row r="144" customFormat="false" ht="19.9" hidden="false" customHeight="true" outlineLevel="0" collapsed="false">
      <c r="A144" s="183"/>
      <c r="B144" s="184"/>
      <c r="C144" s="185"/>
      <c r="D144" s="195" t="s">
        <v>150</v>
      </c>
      <c r="E144" s="195"/>
      <c r="F144" s="195"/>
      <c r="G144" s="195"/>
      <c r="H144" s="195"/>
      <c r="I144" s="195"/>
      <c r="J144" s="195"/>
      <c r="K144" s="195"/>
      <c r="L144" s="195"/>
      <c r="M144" s="195"/>
      <c r="N144" s="196" t="n">
        <f aca="false">BK144</f>
        <v>0</v>
      </c>
      <c r="O144" s="196"/>
      <c r="P144" s="196"/>
      <c r="Q144" s="196"/>
      <c r="R144" s="188"/>
      <c r="T144" s="189"/>
      <c r="U144" s="185"/>
      <c r="V144" s="185"/>
      <c r="W144" s="190" t="n">
        <f aca="false">SUM(W145:W151)</f>
        <v>0</v>
      </c>
      <c r="X144" s="185"/>
      <c r="Y144" s="190" t="n">
        <f aca="false">SUM(Y145:Y151)</f>
        <v>0</v>
      </c>
      <c r="Z144" s="185"/>
      <c r="AA144" s="191" t="n">
        <f aca="false">SUM(AA145:AA151)</f>
        <v>0</v>
      </c>
      <c r="AR144" s="192" t="s">
        <v>136</v>
      </c>
      <c r="AT144" s="193" t="s">
        <v>72</v>
      </c>
      <c r="AU144" s="193" t="s">
        <v>81</v>
      </c>
      <c r="AY144" s="192" t="s">
        <v>177</v>
      </c>
      <c r="BK144" s="194" t="n">
        <f aca="false">SUM(BK145:BK151)</f>
        <v>0</v>
      </c>
    </row>
    <row r="145" s="32" customFormat="true" ht="38.25" hidden="false" customHeight="true" outlineLevel="0" collapsed="false">
      <c r="B145" s="162"/>
      <c r="C145" s="197" t="s">
        <v>210</v>
      </c>
      <c r="D145" s="197" t="s">
        <v>178</v>
      </c>
      <c r="E145" s="198" t="s">
        <v>225</v>
      </c>
      <c r="F145" s="199" t="s">
        <v>505</v>
      </c>
      <c r="G145" s="199"/>
      <c r="H145" s="199"/>
      <c r="I145" s="199"/>
      <c r="J145" s="200" t="s">
        <v>181</v>
      </c>
      <c r="K145" s="201" t="n">
        <v>6.97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227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227</v>
      </c>
      <c r="BM145" s="10" t="s">
        <v>605</v>
      </c>
    </row>
    <row r="146" s="32" customFormat="true" ht="38.25" hidden="false" customHeight="true" outlineLevel="0" collapsed="false">
      <c r="B146" s="162"/>
      <c r="C146" s="197" t="s">
        <v>215</v>
      </c>
      <c r="D146" s="197" t="s">
        <v>178</v>
      </c>
      <c r="E146" s="198" t="s">
        <v>230</v>
      </c>
      <c r="F146" s="199" t="s">
        <v>325</v>
      </c>
      <c r="G146" s="199"/>
      <c r="H146" s="199"/>
      <c r="I146" s="199"/>
      <c r="J146" s="200" t="s">
        <v>181</v>
      </c>
      <c r="K146" s="201" t="n">
        <v>4.23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606</v>
      </c>
    </row>
    <row r="147" s="207" customFormat="true" ht="16.5" hidden="false" customHeight="true" outlineLevel="0" collapsed="false">
      <c r="B147" s="208"/>
      <c r="C147" s="209"/>
      <c r="D147" s="209"/>
      <c r="E147" s="210"/>
      <c r="F147" s="211" t="s">
        <v>377</v>
      </c>
      <c r="G147" s="211"/>
      <c r="H147" s="211"/>
      <c r="I147" s="211"/>
      <c r="J147" s="209"/>
      <c r="K147" s="212" t="n">
        <v>1.35</v>
      </c>
      <c r="L147" s="209"/>
      <c r="M147" s="209"/>
      <c r="N147" s="209"/>
      <c r="O147" s="209"/>
      <c r="P147" s="209"/>
      <c r="Q147" s="209"/>
      <c r="R147" s="213"/>
      <c r="T147" s="214"/>
      <c r="U147" s="209"/>
      <c r="V147" s="209"/>
      <c r="W147" s="209"/>
      <c r="X147" s="209"/>
      <c r="Y147" s="209"/>
      <c r="Z147" s="209"/>
      <c r="AA147" s="215"/>
      <c r="AT147" s="216" t="s">
        <v>185</v>
      </c>
      <c r="AU147" s="216" t="s">
        <v>136</v>
      </c>
      <c r="AV147" s="207" t="s">
        <v>136</v>
      </c>
      <c r="AW147" s="207" t="s">
        <v>31</v>
      </c>
      <c r="AX147" s="207" t="s">
        <v>73</v>
      </c>
      <c r="AY147" s="216" t="s">
        <v>177</v>
      </c>
    </row>
    <row r="148" customFormat="false" ht="16.5" hidden="false" customHeight="true" outlineLevel="0" collapsed="false">
      <c r="A148" s="207"/>
      <c r="B148" s="208"/>
      <c r="C148" s="209"/>
      <c r="D148" s="209"/>
      <c r="E148" s="210"/>
      <c r="F148" s="227" t="s">
        <v>378</v>
      </c>
      <c r="G148" s="227"/>
      <c r="H148" s="227"/>
      <c r="I148" s="227"/>
      <c r="J148" s="209"/>
      <c r="K148" s="212" t="n">
        <v>1.53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customFormat="false" ht="16.5" hidden="false" customHeight="true" outlineLevel="0" collapsed="false">
      <c r="A149" s="207"/>
      <c r="B149" s="208"/>
      <c r="C149" s="209"/>
      <c r="D149" s="209"/>
      <c r="E149" s="210"/>
      <c r="F149" s="227" t="s">
        <v>379</v>
      </c>
      <c r="G149" s="227"/>
      <c r="H149" s="227"/>
      <c r="I149" s="227"/>
      <c r="J149" s="209"/>
      <c r="K149" s="212" t="n">
        <v>1.35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s="217" customFormat="true" ht="16.5" hidden="false" customHeight="true" outlineLevel="0" collapsed="false">
      <c r="B150" s="218"/>
      <c r="C150" s="219"/>
      <c r="D150" s="219"/>
      <c r="E150" s="220"/>
      <c r="F150" s="221" t="s">
        <v>186</v>
      </c>
      <c r="G150" s="221"/>
      <c r="H150" s="221"/>
      <c r="I150" s="221"/>
      <c r="J150" s="219"/>
      <c r="K150" s="222" t="n">
        <v>4.23</v>
      </c>
      <c r="L150" s="219"/>
      <c r="M150" s="219"/>
      <c r="N150" s="219"/>
      <c r="O150" s="219"/>
      <c r="P150" s="219"/>
      <c r="Q150" s="219"/>
      <c r="R150" s="223"/>
      <c r="T150" s="224"/>
      <c r="U150" s="219"/>
      <c r="V150" s="219"/>
      <c r="W150" s="219"/>
      <c r="X150" s="219"/>
      <c r="Y150" s="219"/>
      <c r="Z150" s="219"/>
      <c r="AA150" s="225"/>
      <c r="AT150" s="226" t="s">
        <v>185</v>
      </c>
      <c r="AU150" s="226" t="s">
        <v>136</v>
      </c>
      <c r="AV150" s="217" t="s">
        <v>182</v>
      </c>
      <c r="AW150" s="217" t="s">
        <v>31</v>
      </c>
      <c r="AX150" s="217" t="s">
        <v>81</v>
      </c>
      <c r="AY150" s="226" t="s">
        <v>177</v>
      </c>
    </row>
    <row r="151" s="32" customFormat="true" ht="38.25" hidden="false" customHeight="true" outlineLevel="0" collapsed="false">
      <c r="B151" s="162"/>
      <c r="C151" s="197" t="s">
        <v>220</v>
      </c>
      <c r="D151" s="197" t="s">
        <v>178</v>
      </c>
      <c r="E151" s="198" t="s">
        <v>236</v>
      </c>
      <c r="F151" s="199" t="s">
        <v>237</v>
      </c>
      <c r="G151" s="199"/>
      <c r="H151" s="199"/>
      <c r="I151" s="199"/>
      <c r="J151" s="200" t="s">
        <v>238</v>
      </c>
      <c r="K151" s="229" t="n">
        <v>0</v>
      </c>
      <c r="L151" s="202" t="n">
        <v>0</v>
      </c>
      <c r="M151" s="202"/>
      <c r="N151" s="203" t="n">
        <f aca="false">ROUND(L151*K151,2)</f>
        <v>0</v>
      </c>
      <c r="O151" s="203"/>
      <c r="P151" s="203"/>
      <c r="Q151" s="203"/>
      <c r="R151" s="164"/>
      <c r="T151" s="204"/>
      <c r="U151" s="44" t="s">
        <v>38</v>
      </c>
      <c r="V151" s="34"/>
      <c r="W151" s="205" t="n">
        <f aca="false">V151*K151</f>
        <v>0</v>
      </c>
      <c r="X151" s="205" t="n">
        <v>0</v>
      </c>
      <c r="Y151" s="205" t="n">
        <f aca="false">X151*K151</f>
        <v>0</v>
      </c>
      <c r="Z151" s="205" t="n">
        <v>0</v>
      </c>
      <c r="AA151" s="206" t="n">
        <f aca="false">Z151*K151</f>
        <v>0</v>
      </c>
      <c r="AR151" s="10" t="s">
        <v>227</v>
      </c>
      <c r="AT151" s="10" t="s">
        <v>178</v>
      </c>
      <c r="AU151" s="10" t="s">
        <v>136</v>
      </c>
      <c r="AY151" s="10" t="s">
        <v>177</v>
      </c>
      <c r="BE151" s="123" t="n">
        <f aca="false">IF(U151="základní",N151,0)</f>
        <v>0</v>
      </c>
      <c r="BF151" s="123" t="n">
        <f aca="false">IF(U151="snížená",N151,0)</f>
        <v>0</v>
      </c>
      <c r="BG151" s="123" t="n">
        <f aca="false">IF(U151="zákl. přenesená",N151,0)</f>
        <v>0</v>
      </c>
      <c r="BH151" s="123" t="n">
        <f aca="false">IF(U151="sníž. přenesená",N151,0)</f>
        <v>0</v>
      </c>
      <c r="BI151" s="123" t="n">
        <f aca="false">IF(U151="nulová",N151,0)</f>
        <v>0</v>
      </c>
      <c r="BJ151" s="10" t="s">
        <v>81</v>
      </c>
      <c r="BK151" s="123" t="n">
        <f aca="false">ROUND(L151*K151,2)</f>
        <v>0</v>
      </c>
      <c r="BL151" s="10" t="s">
        <v>227</v>
      </c>
      <c r="BM151" s="10" t="s">
        <v>607</v>
      </c>
    </row>
    <row r="152" s="183" customFormat="true" ht="29.85" hidden="false" customHeight="true" outlineLevel="0" collapsed="false">
      <c r="B152" s="184"/>
      <c r="C152" s="185"/>
      <c r="D152" s="195" t="s">
        <v>151</v>
      </c>
      <c r="E152" s="195"/>
      <c r="F152" s="195"/>
      <c r="G152" s="195"/>
      <c r="H152" s="195"/>
      <c r="I152" s="195"/>
      <c r="J152" s="195"/>
      <c r="K152" s="195"/>
      <c r="L152" s="195"/>
      <c r="M152" s="195"/>
      <c r="N152" s="230" t="n">
        <f aca="false">BK152</f>
        <v>0</v>
      </c>
      <c r="O152" s="230"/>
      <c r="P152" s="230"/>
      <c r="Q152" s="230"/>
      <c r="R152" s="188"/>
      <c r="T152" s="189"/>
      <c r="U152" s="185"/>
      <c r="V152" s="185"/>
      <c r="W152" s="190" t="n">
        <f aca="false">SUM(W153:W168)</f>
        <v>0</v>
      </c>
      <c r="X152" s="185"/>
      <c r="Y152" s="190" t="n">
        <f aca="false">SUM(Y153:Y168)</f>
        <v>0</v>
      </c>
      <c r="Z152" s="185"/>
      <c r="AA152" s="191" t="n">
        <f aca="false">SUM(AA153:AA168)</f>
        <v>0</v>
      </c>
      <c r="AR152" s="192" t="s">
        <v>136</v>
      </c>
      <c r="AT152" s="193" t="s">
        <v>72</v>
      </c>
      <c r="AU152" s="193" t="s">
        <v>81</v>
      </c>
      <c r="AY152" s="192" t="s">
        <v>177</v>
      </c>
      <c r="BK152" s="194" t="n">
        <f aca="false">SUM(BK153:BK168)</f>
        <v>0</v>
      </c>
    </row>
    <row r="153" s="32" customFormat="true" ht="25.5" hidden="false" customHeight="true" outlineLevel="0" collapsed="false">
      <c r="B153" s="162"/>
      <c r="C153" s="197" t="s">
        <v>509</v>
      </c>
      <c r="D153" s="197" t="s">
        <v>178</v>
      </c>
      <c r="E153" s="198" t="s">
        <v>241</v>
      </c>
      <c r="F153" s="199" t="s">
        <v>242</v>
      </c>
      <c r="G153" s="199"/>
      <c r="H153" s="199"/>
      <c r="I153" s="199"/>
      <c r="J153" s="200" t="s">
        <v>181</v>
      </c>
      <c r="K153" s="201" t="n">
        <v>6.97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608</v>
      </c>
    </row>
    <row r="154" s="207" customFormat="true" ht="16.5" hidden="false" customHeight="true" outlineLevel="0" collapsed="false">
      <c r="B154" s="208"/>
      <c r="C154" s="209"/>
      <c r="D154" s="209"/>
      <c r="E154" s="210"/>
      <c r="F154" s="211" t="s">
        <v>364</v>
      </c>
      <c r="G154" s="211"/>
      <c r="H154" s="211"/>
      <c r="I154" s="211"/>
      <c r="J154" s="209"/>
      <c r="K154" s="212" t="n">
        <v>6.97</v>
      </c>
      <c r="L154" s="209"/>
      <c r="M154" s="209"/>
      <c r="N154" s="209"/>
      <c r="O154" s="209"/>
      <c r="P154" s="209"/>
      <c r="Q154" s="209"/>
      <c r="R154" s="213"/>
      <c r="T154" s="214"/>
      <c r="U154" s="209"/>
      <c r="V154" s="209"/>
      <c r="W154" s="209"/>
      <c r="X154" s="209"/>
      <c r="Y154" s="209"/>
      <c r="Z154" s="209"/>
      <c r="AA154" s="215"/>
      <c r="AT154" s="216" t="s">
        <v>185</v>
      </c>
      <c r="AU154" s="216" t="s">
        <v>136</v>
      </c>
      <c r="AV154" s="207" t="s">
        <v>136</v>
      </c>
      <c r="AW154" s="207" t="s">
        <v>31</v>
      </c>
      <c r="AX154" s="207" t="s">
        <v>73</v>
      </c>
      <c r="AY154" s="216" t="s">
        <v>177</v>
      </c>
    </row>
    <row r="155" s="217" customFormat="true" ht="16.5" hidden="false" customHeight="true" outlineLevel="0" collapsed="false">
      <c r="B155" s="218"/>
      <c r="C155" s="219"/>
      <c r="D155" s="219"/>
      <c r="E155" s="220"/>
      <c r="F155" s="221" t="s">
        <v>186</v>
      </c>
      <c r="G155" s="221"/>
      <c r="H155" s="221"/>
      <c r="I155" s="221"/>
      <c r="J155" s="219"/>
      <c r="K155" s="222" t="n">
        <v>6.97</v>
      </c>
      <c r="L155" s="219"/>
      <c r="M155" s="219"/>
      <c r="N155" s="219"/>
      <c r="O155" s="219"/>
      <c r="P155" s="219"/>
      <c r="Q155" s="219"/>
      <c r="R155" s="223"/>
      <c r="T155" s="224"/>
      <c r="U155" s="219"/>
      <c r="V155" s="219"/>
      <c r="W155" s="219"/>
      <c r="X155" s="219"/>
      <c r="Y155" s="219"/>
      <c r="Z155" s="219"/>
      <c r="AA155" s="225"/>
      <c r="AT155" s="226" t="s">
        <v>185</v>
      </c>
      <c r="AU155" s="226" t="s">
        <v>136</v>
      </c>
      <c r="AV155" s="217" t="s">
        <v>182</v>
      </c>
      <c r="AW155" s="217" t="s">
        <v>31</v>
      </c>
      <c r="AX155" s="217" t="s">
        <v>81</v>
      </c>
      <c r="AY155" s="226" t="s">
        <v>177</v>
      </c>
    </row>
    <row r="156" s="32" customFormat="true" ht="16.5" hidden="false" customHeight="true" outlineLevel="0" collapsed="false">
      <c r="B156" s="162"/>
      <c r="C156" s="231" t="s">
        <v>9</v>
      </c>
      <c r="D156" s="231" t="s">
        <v>245</v>
      </c>
      <c r="E156" s="232" t="s">
        <v>246</v>
      </c>
      <c r="F156" s="233" t="s">
        <v>247</v>
      </c>
      <c r="G156" s="233"/>
      <c r="H156" s="233"/>
      <c r="I156" s="233"/>
      <c r="J156" s="234" t="s">
        <v>181</v>
      </c>
      <c r="K156" s="235" t="n">
        <v>7.667</v>
      </c>
      <c r="L156" s="236" t="n">
        <v>0</v>
      </c>
      <c r="M156" s="236"/>
      <c r="N156" s="237" t="n">
        <f aca="false">ROUND(L156*K156,2)</f>
        <v>0</v>
      </c>
      <c r="O156" s="237"/>
      <c r="P156" s="237"/>
      <c r="Q156" s="237"/>
      <c r="R156" s="164"/>
      <c r="T156" s="204"/>
      <c r="U156" s="44" t="s">
        <v>38</v>
      </c>
      <c r="V156" s="34"/>
      <c r="W156" s="205" t="n">
        <f aca="false">V156*K156</f>
        <v>0</v>
      </c>
      <c r="X156" s="205" t="n">
        <v>0</v>
      </c>
      <c r="Y156" s="205" t="n">
        <f aca="false">X156*K156</f>
        <v>0</v>
      </c>
      <c r="Z156" s="205" t="n">
        <v>0</v>
      </c>
      <c r="AA156" s="206" t="n">
        <f aca="false">Z156*K156</f>
        <v>0</v>
      </c>
      <c r="AR156" s="10" t="s">
        <v>248</v>
      </c>
      <c r="AT156" s="10" t="s">
        <v>245</v>
      </c>
      <c r="AU156" s="10" t="s">
        <v>136</v>
      </c>
      <c r="AY156" s="10" t="s">
        <v>177</v>
      </c>
      <c r="BE156" s="123" t="n">
        <f aca="false">IF(U156="základní",N156,0)</f>
        <v>0</v>
      </c>
      <c r="BF156" s="123" t="n">
        <f aca="false">IF(U156="snížená",N156,0)</f>
        <v>0</v>
      </c>
      <c r="BG156" s="123" t="n">
        <f aca="false">IF(U156="zákl. přenesená",N156,0)</f>
        <v>0</v>
      </c>
      <c r="BH156" s="123" t="n">
        <f aca="false">IF(U156="sníž. přenesená",N156,0)</f>
        <v>0</v>
      </c>
      <c r="BI156" s="123" t="n">
        <f aca="false">IF(U156="nulová",N156,0)</f>
        <v>0</v>
      </c>
      <c r="BJ156" s="10" t="s">
        <v>81</v>
      </c>
      <c r="BK156" s="123" t="n">
        <f aca="false">ROUND(L156*K156,2)</f>
        <v>0</v>
      </c>
      <c r="BL156" s="10" t="s">
        <v>227</v>
      </c>
      <c r="BM156" s="10" t="s">
        <v>609</v>
      </c>
    </row>
    <row r="157" s="207" customFormat="true" ht="16.5" hidden="false" customHeight="true" outlineLevel="0" collapsed="false">
      <c r="B157" s="208"/>
      <c r="C157" s="209"/>
      <c r="D157" s="209"/>
      <c r="E157" s="210"/>
      <c r="F157" s="211" t="s">
        <v>385</v>
      </c>
      <c r="G157" s="211"/>
      <c r="H157" s="211"/>
      <c r="I157" s="211"/>
      <c r="J157" s="209"/>
      <c r="K157" s="212" t="n">
        <v>7.667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7.667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16.5" hidden="false" customHeight="true" outlineLevel="0" collapsed="false">
      <c r="B159" s="162"/>
      <c r="C159" s="197" t="s">
        <v>512</v>
      </c>
      <c r="D159" s="197" t="s">
        <v>178</v>
      </c>
      <c r="E159" s="198" t="s">
        <v>252</v>
      </c>
      <c r="F159" s="199" t="s">
        <v>253</v>
      </c>
      <c r="G159" s="199"/>
      <c r="H159" s="199"/>
      <c r="I159" s="199"/>
      <c r="J159" s="200" t="s">
        <v>181</v>
      </c>
      <c r="K159" s="201" t="n">
        <v>6.97</v>
      </c>
      <c r="L159" s="202" t="n">
        <v>0</v>
      </c>
      <c r="M159" s="202"/>
      <c r="N159" s="203" t="n">
        <f aca="false">ROUND(L159*K159,2)</f>
        <v>0</v>
      </c>
      <c r="O159" s="203"/>
      <c r="P159" s="203"/>
      <c r="Q159" s="203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227</v>
      </c>
      <c r="AT159" s="10" t="s">
        <v>178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610</v>
      </c>
    </row>
    <row r="160" s="32" customFormat="true" ht="16.5" hidden="false" customHeight="true" outlineLevel="0" collapsed="false">
      <c r="B160" s="162"/>
      <c r="C160" s="197" t="s">
        <v>514</v>
      </c>
      <c r="D160" s="197" t="s">
        <v>178</v>
      </c>
      <c r="E160" s="198" t="s">
        <v>256</v>
      </c>
      <c r="F160" s="199" t="s">
        <v>257</v>
      </c>
      <c r="G160" s="199"/>
      <c r="H160" s="199"/>
      <c r="I160" s="199"/>
      <c r="J160" s="200" t="s">
        <v>197</v>
      </c>
      <c r="K160" s="201" t="n">
        <v>18.1</v>
      </c>
      <c r="L160" s="202" t="n">
        <v>0</v>
      </c>
      <c r="M160" s="202"/>
      <c r="N160" s="203" t="n">
        <f aca="false">ROUND(L160*K160,2)</f>
        <v>0</v>
      </c>
      <c r="O160" s="203"/>
      <c r="P160" s="203"/>
      <c r="Q160" s="203"/>
      <c r="R160" s="164"/>
      <c r="T160" s="204"/>
      <c r="U160" s="44" t="s">
        <v>38</v>
      </c>
      <c r="V160" s="34"/>
      <c r="W160" s="205" t="n">
        <f aca="false">V160*K160</f>
        <v>0</v>
      </c>
      <c r="X160" s="205" t="n">
        <v>0</v>
      </c>
      <c r="Y160" s="205" t="n">
        <f aca="false">X160*K160</f>
        <v>0</v>
      </c>
      <c r="Z160" s="205" t="n">
        <v>0</v>
      </c>
      <c r="AA160" s="206" t="n">
        <f aca="false">Z160*K160</f>
        <v>0</v>
      </c>
      <c r="AR160" s="10" t="s">
        <v>227</v>
      </c>
      <c r="AT160" s="10" t="s">
        <v>178</v>
      </c>
      <c r="AU160" s="10" t="s">
        <v>136</v>
      </c>
      <c r="AY160" s="10" t="s">
        <v>177</v>
      </c>
      <c r="BE160" s="123" t="n">
        <f aca="false">IF(U160="základní",N160,0)</f>
        <v>0</v>
      </c>
      <c r="BF160" s="123" t="n">
        <f aca="false">IF(U160="snížená",N160,0)</f>
        <v>0</v>
      </c>
      <c r="BG160" s="123" t="n">
        <f aca="false">IF(U160="zákl. přenesená",N160,0)</f>
        <v>0</v>
      </c>
      <c r="BH160" s="123" t="n">
        <f aca="false">IF(U160="sníž. přenesená",N160,0)</f>
        <v>0</v>
      </c>
      <c r="BI160" s="123" t="n">
        <f aca="false">IF(U160="nulová",N160,0)</f>
        <v>0</v>
      </c>
      <c r="BJ160" s="10" t="s">
        <v>81</v>
      </c>
      <c r="BK160" s="123" t="n">
        <f aca="false">ROUND(L160*K160,2)</f>
        <v>0</v>
      </c>
      <c r="BL160" s="10" t="s">
        <v>227</v>
      </c>
      <c r="BM160" s="10" t="s">
        <v>611</v>
      </c>
    </row>
    <row r="161" s="207" customFormat="true" ht="16.5" hidden="false" customHeight="true" outlineLevel="0" collapsed="false">
      <c r="B161" s="208"/>
      <c r="C161" s="209"/>
      <c r="D161" s="209"/>
      <c r="E161" s="210"/>
      <c r="F161" s="211" t="s">
        <v>389</v>
      </c>
      <c r="G161" s="211"/>
      <c r="H161" s="211"/>
      <c r="I161" s="211"/>
      <c r="J161" s="209"/>
      <c r="K161" s="212" t="n">
        <v>5.3</v>
      </c>
      <c r="L161" s="209"/>
      <c r="M161" s="209"/>
      <c r="N161" s="209"/>
      <c r="O161" s="209"/>
      <c r="P161" s="209"/>
      <c r="Q161" s="209"/>
      <c r="R161" s="213"/>
      <c r="T161" s="214"/>
      <c r="U161" s="209"/>
      <c r="V161" s="209"/>
      <c r="W161" s="209"/>
      <c r="X161" s="209"/>
      <c r="Y161" s="209"/>
      <c r="Z161" s="209"/>
      <c r="AA161" s="215"/>
      <c r="AT161" s="216" t="s">
        <v>185</v>
      </c>
      <c r="AU161" s="216" t="s">
        <v>136</v>
      </c>
      <c r="AV161" s="207" t="s">
        <v>136</v>
      </c>
      <c r="AW161" s="207" t="s">
        <v>31</v>
      </c>
      <c r="AX161" s="207" t="s">
        <v>73</v>
      </c>
      <c r="AY161" s="216" t="s">
        <v>177</v>
      </c>
    </row>
    <row r="162" customFormat="false" ht="16.5" hidden="false" customHeight="true" outlineLevel="0" collapsed="false">
      <c r="A162" s="207"/>
      <c r="B162" s="208"/>
      <c r="C162" s="209"/>
      <c r="D162" s="209"/>
      <c r="E162" s="210"/>
      <c r="F162" s="227" t="s">
        <v>390</v>
      </c>
      <c r="G162" s="227"/>
      <c r="H162" s="227"/>
      <c r="I162" s="227"/>
      <c r="J162" s="209"/>
      <c r="K162" s="212" t="n">
        <v>6.7</v>
      </c>
      <c r="L162" s="209"/>
      <c r="M162" s="209"/>
      <c r="N162" s="209"/>
      <c r="O162" s="209"/>
      <c r="P162" s="209"/>
      <c r="Q162" s="209"/>
      <c r="R162" s="213"/>
      <c r="T162" s="214"/>
      <c r="U162" s="209"/>
      <c r="V162" s="209"/>
      <c r="W162" s="209"/>
      <c r="X162" s="209"/>
      <c r="Y162" s="209"/>
      <c r="Z162" s="209"/>
      <c r="AA162" s="215"/>
      <c r="AT162" s="216" t="s">
        <v>185</v>
      </c>
      <c r="AU162" s="216" t="s">
        <v>136</v>
      </c>
      <c r="AV162" s="207" t="s">
        <v>136</v>
      </c>
      <c r="AW162" s="207" t="s">
        <v>31</v>
      </c>
      <c r="AX162" s="207" t="s">
        <v>73</v>
      </c>
      <c r="AY162" s="216" t="s">
        <v>177</v>
      </c>
    </row>
    <row r="163" customFormat="false" ht="16.5" hidden="false" customHeight="true" outlineLevel="0" collapsed="false">
      <c r="A163" s="207"/>
      <c r="B163" s="208"/>
      <c r="C163" s="209"/>
      <c r="D163" s="209"/>
      <c r="E163" s="210"/>
      <c r="F163" s="227" t="s">
        <v>391</v>
      </c>
      <c r="G163" s="227"/>
      <c r="H163" s="227"/>
      <c r="I163" s="227"/>
      <c r="J163" s="209"/>
      <c r="K163" s="212" t="n">
        <v>6.1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s="217" customFormat="true" ht="16.5" hidden="false" customHeight="true" outlineLevel="0" collapsed="false">
      <c r="B164" s="218"/>
      <c r="C164" s="219"/>
      <c r="D164" s="219"/>
      <c r="E164" s="220"/>
      <c r="F164" s="221" t="s">
        <v>186</v>
      </c>
      <c r="G164" s="221"/>
      <c r="H164" s="221"/>
      <c r="I164" s="221"/>
      <c r="J164" s="219"/>
      <c r="K164" s="222" t="n">
        <v>18.1</v>
      </c>
      <c r="L164" s="219"/>
      <c r="M164" s="219"/>
      <c r="N164" s="219"/>
      <c r="O164" s="219"/>
      <c r="P164" s="219"/>
      <c r="Q164" s="219"/>
      <c r="R164" s="223"/>
      <c r="T164" s="224"/>
      <c r="U164" s="219"/>
      <c r="V164" s="219"/>
      <c r="W164" s="219"/>
      <c r="X164" s="219"/>
      <c r="Y164" s="219"/>
      <c r="Z164" s="219"/>
      <c r="AA164" s="225"/>
      <c r="AT164" s="226" t="s">
        <v>185</v>
      </c>
      <c r="AU164" s="226" t="s">
        <v>136</v>
      </c>
      <c r="AV164" s="217" t="s">
        <v>182</v>
      </c>
      <c r="AW164" s="217" t="s">
        <v>31</v>
      </c>
      <c r="AX164" s="217" t="s">
        <v>81</v>
      </c>
      <c r="AY164" s="226" t="s">
        <v>177</v>
      </c>
    </row>
    <row r="165" s="32" customFormat="true" ht="25.5" hidden="false" customHeight="true" outlineLevel="0" collapsed="false">
      <c r="B165" s="162"/>
      <c r="C165" s="197" t="s">
        <v>482</v>
      </c>
      <c r="D165" s="197" t="s">
        <v>178</v>
      </c>
      <c r="E165" s="198" t="s">
        <v>262</v>
      </c>
      <c r="F165" s="199" t="s">
        <v>263</v>
      </c>
      <c r="G165" s="199"/>
      <c r="H165" s="199"/>
      <c r="I165" s="199"/>
      <c r="J165" s="200" t="s">
        <v>181</v>
      </c>
      <c r="K165" s="201" t="n">
        <v>6.97</v>
      </c>
      <c r="L165" s="202" t="n">
        <v>0</v>
      </c>
      <c r="M165" s="202"/>
      <c r="N165" s="203" t="n">
        <f aca="false">ROUND(L165*K165,2)</f>
        <v>0</v>
      </c>
      <c r="O165" s="203"/>
      <c r="P165" s="203"/>
      <c r="Q165" s="203"/>
      <c r="R165" s="164"/>
      <c r="T165" s="204"/>
      <c r="U165" s="44" t="s">
        <v>38</v>
      </c>
      <c r="V165" s="34"/>
      <c r="W165" s="205" t="n">
        <f aca="false">V165*K165</f>
        <v>0</v>
      </c>
      <c r="X165" s="205" t="n">
        <v>0</v>
      </c>
      <c r="Y165" s="205" t="n">
        <f aca="false">X165*K165</f>
        <v>0</v>
      </c>
      <c r="Z165" s="205" t="n">
        <v>0</v>
      </c>
      <c r="AA165" s="206" t="n">
        <f aca="false">Z165*K165</f>
        <v>0</v>
      </c>
      <c r="AR165" s="10" t="s">
        <v>227</v>
      </c>
      <c r="AT165" s="10" t="s">
        <v>178</v>
      </c>
      <c r="AU165" s="10" t="s">
        <v>136</v>
      </c>
      <c r="AY165" s="10" t="s">
        <v>177</v>
      </c>
      <c r="BE165" s="123" t="n">
        <f aca="false">IF(U165="základní",N165,0)</f>
        <v>0</v>
      </c>
      <c r="BF165" s="123" t="n">
        <f aca="false">IF(U165="snížená",N165,0)</f>
        <v>0</v>
      </c>
      <c r="BG165" s="123" t="n">
        <f aca="false">IF(U165="zákl. přenesená",N165,0)</f>
        <v>0</v>
      </c>
      <c r="BH165" s="123" t="n">
        <f aca="false">IF(U165="sníž. přenesená",N165,0)</f>
        <v>0</v>
      </c>
      <c r="BI165" s="123" t="n">
        <f aca="false">IF(U165="nulová",N165,0)</f>
        <v>0</v>
      </c>
      <c r="BJ165" s="10" t="s">
        <v>81</v>
      </c>
      <c r="BK165" s="123" t="n">
        <f aca="false">ROUND(L165*K165,2)</f>
        <v>0</v>
      </c>
      <c r="BL165" s="10" t="s">
        <v>227</v>
      </c>
      <c r="BM165" s="10" t="s">
        <v>612</v>
      </c>
    </row>
    <row r="166" s="207" customFormat="true" ht="16.5" hidden="false" customHeight="true" outlineLevel="0" collapsed="false">
      <c r="B166" s="208"/>
      <c r="C166" s="209"/>
      <c r="D166" s="209"/>
      <c r="E166" s="210"/>
      <c r="F166" s="211" t="s">
        <v>364</v>
      </c>
      <c r="G166" s="211"/>
      <c r="H166" s="211"/>
      <c r="I166" s="211"/>
      <c r="J166" s="209"/>
      <c r="K166" s="212" t="n">
        <v>6.97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s="217" customFormat="true" ht="16.5" hidden="false" customHeight="true" outlineLevel="0" collapsed="false">
      <c r="B167" s="218"/>
      <c r="C167" s="219"/>
      <c r="D167" s="219"/>
      <c r="E167" s="220"/>
      <c r="F167" s="221" t="s">
        <v>186</v>
      </c>
      <c r="G167" s="221"/>
      <c r="H167" s="221"/>
      <c r="I167" s="221"/>
      <c r="J167" s="219"/>
      <c r="K167" s="222" t="n">
        <v>6.97</v>
      </c>
      <c r="L167" s="219"/>
      <c r="M167" s="219"/>
      <c r="N167" s="219"/>
      <c r="O167" s="219"/>
      <c r="P167" s="219"/>
      <c r="Q167" s="219"/>
      <c r="R167" s="223"/>
      <c r="T167" s="224"/>
      <c r="U167" s="219"/>
      <c r="V167" s="219"/>
      <c r="W167" s="219"/>
      <c r="X167" s="219"/>
      <c r="Y167" s="219"/>
      <c r="Z167" s="219"/>
      <c r="AA167" s="225"/>
      <c r="AT167" s="226" t="s">
        <v>185</v>
      </c>
      <c r="AU167" s="226" t="s">
        <v>136</v>
      </c>
      <c r="AV167" s="217" t="s">
        <v>182</v>
      </c>
      <c r="AW167" s="217" t="s">
        <v>31</v>
      </c>
      <c r="AX167" s="217" t="s">
        <v>81</v>
      </c>
      <c r="AY167" s="226" t="s">
        <v>177</v>
      </c>
    </row>
    <row r="168" s="32" customFormat="true" ht="25.5" hidden="false" customHeight="true" outlineLevel="0" collapsed="false">
      <c r="B168" s="162"/>
      <c r="C168" s="197" t="s">
        <v>381</v>
      </c>
      <c r="D168" s="197" t="s">
        <v>178</v>
      </c>
      <c r="E168" s="198" t="s">
        <v>266</v>
      </c>
      <c r="F168" s="199" t="s">
        <v>267</v>
      </c>
      <c r="G168" s="199"/>
      <c r="H168" s="199"/>
      <c r="I168" s="199"/>
      <c r="J168" s="200" t="s">
        <v>238</v>
      </c>
      <c r="K168" s="229" t="n">
        <v>0</v>
      </c>
      <c r="L168" s="202" t="n">
        <v>0</v>
      </c>
      <c r="M168" s="202"/>
      <c r="N168" s="203" t="n">
        <f aca="false">ROUND(L168*K168,2)</f>
        <v>0</v>
      </c>
      <c r="O168" s="203"/>
      <c r="P168" s="203"/>
      <c r="Q168" s="203"/>
      <c r="R168" s="164"/>
      <c r="T168" s="204"/>
      <c r="U168" s="44" t="s">
        <v>38</v>
      </c>
      <c r="V168" s="34"/>
      <c r="W168" s="205" t="n">
        <f aca="false">V168*K168</f>
        <v>0</v>
      </c>
      <c r="X168" s="205" t="n">
        <v>0</v>
      </c>
      <c r="Y168" s="205" t="n">
        <f aca="false">X168*K168</f>
        <v>0</v>
      </c>
      <c r="Z168" s="205" t="n">
        <v>0</v>
      </c>
      <c r="AA168" s="206" t="n">
        <f aca="false">Z168*K168</f>
        <v>0</v>
      </c>
      <c r="AR168" s="10" t="s">
        <v>227</v>
      </c>
      <c r="AT168" s="10" t="s">
        <v>178</v>
      </c>
      <c r="AU168" s="10" t="s">
        <v>136</v>
      </c>
      <c r="AY168" s="10" t="s">
        <v>177</v>
      </c>
      <c r="BE168" s="123" t="n">
        <f aca="false">IF(U168="základní",N168,0)</f>
        <v>0</v>
      </c>
      <c r="BF168" s="123" t="n">
        <f aca="false">IF(U168="snížená",N168,0)</f>
        <v>0</v>
      </c>
      <c r="BG168" s="123" t="n">
        <f aca="false">IF(U168="zákl. přenesená",N168,0)</f>
        <v>0</v>
      </c>
      <c r="BH168" s="123" t="n">
        <f aca="false">IF(U168="sníž. přenesená",N168,0)</f>
        <v>0</v>
      </c>
      <c r="BI168" s="123" t="n">
        <f aca="false">IF(U168="nulová",N168,0)</f>
        <v>0</v>
      </c>
      <c r="BJ168" s="10" t="s">
        <v>81</v>
      </c>
      <c r="BK168" s="123" t="n">
        <f aca="false">ROUND(L168*K168,2)</f>
        <v>0</v>
      </c>
      <c r="BL168" s="10" t="s">
        <v>227</v>
      </c>
      <c r="BM168" s="10" t="s">
        <v>613</v>
      </c>
    </row>
    <row r="169" s="183" customFormat="true" ht="29.85" hidden="false" customHeight="true" outlineLevel="0" collapsed="false">
      <c r="B169" s="184"/>
      <c r="C169" s="185"/>
      <c r="D169" s="195" t="s">
        <v>152</v>
      </c>
      <c r="E169" s="195"/>
      <c r="F169" s="195"/>
      <c r="G169" s="195"/>
      <c r="H169" s="195"/>
      <c r="I169" s="195"/>
      <c r="J169" s="195"/>
      <c r="K169" s="195"/>
      <c r="L169" s="195"/>
      <c r="M169" s="195"/>
      <c r="N169" s="230" t="n">
        <f aca="false">BK169</f>
        <v>0</v>
      </c>
      <c r="O169" s="230"/>
      <c r="P169" s="230"/>
      <c r="Q169" s="230"/>
      <c r="R169" s="188"/>
      <c r="T169" s="189"/>
      <c r="U169" s="185"/>
      <c r="V169" s="185"/>
      <c r="W169" s="190" t="n">
        <f aca="false">SUM(W170:W180)</f>
        <v>0</v>
      </c>
      <c r="X169" s="185"/>
      <c r="Y169" s="190" t="n">
        <f aca="false">SUM(Y170:Y180)</f>
        <v>0</v>
      </c>
      <c r="Z169" s="185"/>
      <c r="AA169" s="191" t="n">
        <f aca="false">SUM(AA170:AA180)</f>
        <v>0</v>
      </c>
      <c r="AR169" s="192" t="s">
        <v>136</v>
      </c>
      <c r="AT169" s="193" t="s">
        <v>72</v>
      </c>
      <c r="AU169" s="193" t="s">
        <v>81</v>
      </c>
      <c r="AY169" s="192" t="s">
        <v>177</v>
      </c>
      <c r="BK169" s="194" t="n">
        <f aca="false">SUM(BK170:BK180)</f>
        <v>0</v>
      </c>
    </row>
    <row r="170" s="32" customFormat="true" ht="38.25" hidden="false" customHeight="true" outlineLevel="0" collapsed="false">
      <c r="B170" s="162"/>
      <c r="C170" s="197" t="s">
        <v>383</v>
      </c>
      <c r="D170" s="197" t="s">
        <v>178</v>
      </c>
      <c r="E170" s="198" t="s">
        <v>270</v>
      </c>
      <c r="F170" s="199" t="s">
        <v>271</v>
      </c>
      <c r="G170" s="199"/>
      <c r="H170" s="199"/>
      <c r="I170" s="199"/>
      <c r="J170" s="200" t="s">
        <v>181</v>
      </c>
      <c r="K170" s="201" t="n">
        <v>38.635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614</v>
      </c>
    </row>
    <row r="171" s="207" customFormat="true" ht="16.5" hidden="false" customHeight="true" outlineLevel="0" collapsed="false">
      <c r="B171" s="208"/>
      <c r="C171" s="209"/>
      <c r="D171" s="209"/>
      <c r="E171" s="210"/>
      <c r="F171" s="211" t="s">
        <v>395</v>
      </c>
      <c r="G171" s="211"/>
      <c r="H171" s="211"/>
      <c r="I171" s="211"/>
      <c r="J171" s="209"/>
      <c r="K171" s="212" t="n">
        <v>11.219</v>
      </c>
      <c r="L171" s="209"/>
      <c r="M171" s="209"/>
      <c r="N171" s="209"/>
      <c r="O171" s="209"/>
      <c r="P171" s="209"/>
      <c r="Q171" s="209"/>
      <c r="R171" s="213"/>
      <c r="T171" s="214"/>
      <c r="U171" s="209"/>
      <c r="V171" s="209"/>
      <c r="W171" s="209"/>
      <c r="X171" s="209"/>
      <c r="Y171" s="209"/>
      <c r="Z171" s="209"/>
      <c r="AA171" s="215"/>
      <c r="AT171" s="216" t="s">
        <v>185</v>
      </c>
      <c r="AU171" s="216" t="s">
        <v>136</v>
      </c>
      <c r="AV171" s="207" t="s">
        <v>136</v>
      </c>
      <c r="AW171" s="207" t="s">
        <v>31</v>
      </c>
      <c r="AX171" s="207" t="s">
        <v>73</v>
      </c>
      <c r="AY171" s="216" t="s">
        <v>177</v>
      </c>
    </row>
    <row r="172" customFormat="false" ht="16.5" hidden="false" customHeight="true" outlineLevel="0" collapsed="false">
      <c r="A172" s="207"/>
      <c r="B172" s="208"/>
      <c r="C172" s="209"/>
      <c r="D172" s="209"/>
      <c r="E172" s="210"/>
      <c r="F172" s="227" t="s">
        <v>396</v>
      </c>
      <c r="G172" s="227"/>
      <c r="H172" s="227"/>
      <c r="I172" s="227"/>
      <c r="J172" s="209"/>
      <c r="K172" s="212" t="n">
        <v>13.213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397</v>
      </c>
      <c r="G173" s="227"/>
      <c r="H173" s="227"/>
      <c r="I173" s="227"/>
      <c r="J173" s="209"/>
      <c r="K173" s="212" t="n">
        <v>12.403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348</v>
      </c>
      <c r="G174" s="227"/>
      <c r="H174" s="227"/>
      <c r="I174" s="227"/>
      <c r="J174" s="209"/>
      <c r="K174" s="212" t="n">
        <v>1.8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s="217" customFormat="true" ht="16.5" hidden="false" customHeight="true" outlineLevel="0" collapsed="false">
      <c r="B175" s="218"/>
      <c r="C175" s="219"/>
      <c r="D175" s="219"/>
      <c r="E175" s="220"/>
      <c r="F175" s="221" t="s">
        <v>186</v>
      </c>
      <c r="G175" s="221"/>
      <c r="H175" s="221"/>
      <c r="I175" s="221"/>
      <c r="J175" s="219"/>
      <c r="K175" s="222" t="n">
        <v>38.635</v>
      </c>
      <c r="L175" s="219"/>
      <c r="M175" s="219"/>
      <c r="N175" s="219"/>
      <c r="O175" s="219"/>
      <c r="P175" s="219"/>
      <c r="Q175" s="219"/>
      <c r="R175" s="223"/>
      <c r="T175" s="224"/>
      <c r="U175" s="219"/>
      <c r="V175" s="219"/>
      <c r="W175" s="219"/>
      <c r="X175" s="219"/>
      <c r="Y175" s="219"/>
      <c r="Z175" s="219"/>
      <c r="AA175" s="225"/>
      <c r="AT175" s="226" t="s">
        <v>185</v>
      </c>
      <c r="AU175" s="226" t="s">
        <v>136</v>
      </c>
      <c r="AV175" s="217" t="s">
        <v>182</v>
      </c>
      <c r="AW175" s="217" t="s">
        <v>31</v>
      </c>
      <c r="AX175" s="217" t="s">
        <v>81</v>
      </c>
      <c r="AY175" s="226" t="s">
        <v>177</v>
      </c>
    </row>
    <row r="176" s="32" customFormat="true" ht="25.5" hidden="false" customHeight="true" outlineLevel="0" collapsed="false">
      <c r="B176" s="162"/>
      <c r="C176" s="231" t="s">
        <v>386</v>
      </c>
      <c r="D176" s="231" t="s">
        <v>245</v>
      </c>
      <c r="E176" s="232" t="s">
        <v>277</v>
      </c>
      <c r="F176" s="233" t="s">
        <v>278</v>
      </c>
      <c r="G176" s="233"/>
      <c r="H176" s="233"/>
      <c r="I176" s="233"/>
      <c r="J176" s="234" t="s">
        <v>181</v>
      </c>
      <c r="K176" s="235" t="n">
        <v>42.499</v>
      </c>
      <c r="L176" s="236" t="n">
        <v>0</v>
      </c>
      <c r="M176" s="236"/>
      <c r="N176" s="237" t="n">
        <f aca="false">ROUND(L176*K176,2)</f>
        <v>0</v>
      </c>
      <c r="O176" s="237"/>
      <c r="P176" s="237"/>
      <c r="Q176" s="237"/>
      <c r="R176" s="164"/>
      <c r="T176" s="204"/>
      <c r="U176" s="44" t="s">
        <v>38</v>
      </c>
      <c r="V176" s="34"/>
      <c r="W176" s="205" t="n">
        <f aca="false">V176*K176</f>
        <v>0</v>
      </c>
      <c r="X176" s="205" t="n">
        <v>0</v>
      </c>
      <c r="Y176" s="205" t="n">
        <f aca="false">X176*K176</f>
        <v>0</v>
      </c>
      <c r="Z176" s="205" t="n">
        <v>0</v>
      </c>
      <c r="AA176" s="206" t="n">
        <f aca="false">Z176*K176</f>
        <v>0</v>
      </c>
      <c r="AR176" s="10" t="s">
        <v>248</v>
      </c>
      <c r="AT176" s="10" t="s">
        <v>245</v>
      </c>
      <c r="AU176" s="10" t="s">
        <v>136</v>
      </c>
      <c r="AY176" s="10" t="s">
        <v>177</v>
      </c>
      <c r="BE176" s="123" t="n">
        <f aca="false">IF(U176="základní",N176,0)</f>
        <v>0</v>
      </c>
      <c r="BF176" s="123" t="n">
        <f aca="false">IF(U176="snížená",N176,0)</f>
        <v>0</v>
      </c>
      <c r="BG176" s="123" t="n">
        <f aca="false">IF(U176="zákl. přenesená",N176,0)</f>
        <v>0</v>
      </c>
      <c r="BH176" s="123" t="n">
        <f aca="false">IF(U176="sníž. přenesená",N176,0)</f>
        <v>0</v>
      </c>
      <c r="BI176" s="123" t="n">
        <f aca="false">IF(U176="nulová",N176,0)</f>
        <v>0</v>
      </c>
      <c r="BJ176" s="10" t="s">
        <v>81</v>
      </c>
      <c r="BK176" s="123" t="n">
        <f aca="false">ROUND(L176*K176,2)</f>
        <v>0</v>
      </c>
      <c r="BL176" s="10" t="s">
        <v>227</v>
      </c>
      <c r="BM176" s="10" t="s">
        <v>615</v>
      </c>
    </row>
    <row r="177" s="207" customFormat="true" ht="25.5" hidden="false" customHeight="true" outlineLevel="0" collapsed="false">
      <c r="B177" s="208"/>
      <c r="C177" s="209"/>
      <c r="D177" s="209"/>
      <c r="E177" s="210"/>
      <c r="F177" s="211" t="s">
        <v>399</v>
      </c>
      <c r="G177" s="211"/>
      <c r="H177" s="211"/>
      <c r="I177" s="211"/>
      <c r="J177" s="209"/>
      <c r="K177" s="212" t="n">
        <v>42.499</v>
      </c>
      <c r="L177" s="209"/>
      <c r="M177" s="209"/>
      <c r="N177" s="209"/>
      <c r="O177" s="209"/>
      <c r="P177" s="209"/>
      <c r="Q177" s="209"/>
      <c r="R177" s="213"/>
      <c r="T177" s="214"/>
      <c r="U177" s="209"/>
      <c r="V177" s="209"/>
      <c r="W177" s="209"/>
      <c r="X177" s="209"/>
      <c r="Y177" s="209"/>
      <c r="Z177" s="209"/>
      <c r="AA177" s="215"/>
      <c r="AT177" s="216" t="s">
        <v>185</v>
      </c>
      <c r="AU177" s="216" t="s">
        <v>136</v>
      </c>
      <c r="AV177" s="207" t="s">
        <v>136</v>
      </c>
      <c r="AW177" s="207" t="s">
        <v>31</v>
      </c>
      <c r="AX177" s="207" t="s">
        <v>73</v>
      </c>
      <c r="AY177" s="216" t="s">
        <v>177</v>
      </c>
    </row>
    <row r="178" s="217" customFormat="true" ht="16.5" hidden="false" customHeight="true" outlineLevel="0" collapsed="false">
      <c r="B178" s="218"/>
      <c r="C178" s="219"/>
      <c r="D178" s="219"/>
      <c r="E178" s="220"/>
      <c r="F178" s="221" t="s">
        <v>186</v>
      </c>
      <c r="G178" s="221"/>
      <c r="H178" s="221"/>
      <c r="I178" s="221"/>
      <c r="J178" s="219"/>
      <c r="K178" s="222" t="n">
        <v>42.499</v>
      </c>
      <c r="L178" s="219"/>
      <c r="M178" s="219"/>
      <c r="N178" s="219"/>
      <c r="O178" s="219"/>
      <c r="P178" s="219"/>
      <c r="Q178" s="219"/>
      <c r="R178" s="223"/>
      <c r="T178" s="224"/>
      <c r="U178" s="219"/>
      <c r="V178" s="219"/>
      <c r="W178" s="219"/>
      <c r="X178" s="219"/>
      <c r="Y178" s="219"/>
      <c r="Z178" s="219"/>
      <c r="AA178" s="225"/>
      <c r="AT178" s="226" t="s">
        <v>185</v>
      </c>
      <c r="AU178" s="226" t="s">
        <v>136</v>
      </c>
      <c r="AV178" s="217" t="s">
        <v>182</v>
      </c>
      <c r="AW178" s="217" t="s">
        <v>31</v>
      </c>
      <c r="AX178" s="217" t="s">
        <v>81</v>
      </c>
      <c r="AY178" s="226" t="s">
        <v>177</v>
      </c>
    </row>
    <row r="179" s="32" customFormat="true" ht="25.5" hidden="false" customHeight="true" outlineLevel="0" collapsed="false">
      <c r="B179" s="162"/>
      <c r="C179" s="197" t="s">
        <v>240</v>
      </c>
      <c r="D179" s="197" t="s">
        <v>178</v>
      </c>
      <c r="E179" s="198" t="s">
        <v>282</v>
      </c>
      <c r="F179" s="199" t="s">
        <v>283</v>
      </c>
      <c r="G179" s="199"/>
      <c r="H179" s="199"/>
      <c r="I179" s="199"/>
      <c r="J179" s="200" t="s">
        <v>197</v>
      </c>
      <c r="K179" s="201" t="n">
        <v>27.1</v>
      </c>
      <c r="L179" s="202" t="n">
        <v>0</v>
      </c>
      <c r="M179" s="202"/>
      <c r="N179" s="203" t="n">
        <f aca="false">ROUND(L179*K179,2)</f>
        <v>0</v>
      </c>
      <c r="O179" s="203"/>
      <c r="P179" s="203"/>
      <c r="Q179" s="203"/>
      <c r="R179" s="164"/>
      <c r="T179" s="204"/>
      <c r="U179" s="44" t="s">
        <v>38</v>
      </c>
      <c r="V179" s="34"/>
      <c r="W179" s="205" t="n">
        <f aca="false">V179*K179</f>
        <v>0</v>
      </c>
      <c r="X179" s="205" t="n">
        <v>0</v>
      </c>
      <c r="Y179" s="205" t="n">
        <f aca="false">X179*K179</f>
        <v>0</v>
      </c>
      <c r="Z179" s="205" t="n">
        <v>0</v>
      </c>
      <c r="AA179" s="206" t="n">
        <f aca="false">Z179*K179</f>
        <v>0</v>
      </c>
      <c r="AR179" s="10" t="s">
        <v>227</v>
      </c>
      <c r="AT179" s="10" t="s">
        <v>178</v>
      </c>
      <c r="AU179" s="10" t="s">
        <v>136</v>
      </c>
      <c r="AY179" s="10" t="s">
        <v>177</v>
      </c>
      <c r="BE179" s="123" t="n">
        <f aca="false">IF(U179="základní",N179,0)</f>
        <v>0</v>
      </c>
      <c r="BF179" s="123" t="n">
        <f aca="false">IF(U179="snížená",N179,0)</f>
        <v>0</v>
      </c>
      <c r="BG179" s="123" t="n">
        <f aca="false">IF(U179="zákl. přenesená",N179,0)</f>
        <v>0</v>
      </c>
      <c r="BH179" s="123" t="n">
        <f aca="false">IF(U179="sníž. přenesená",N179,0)</f>
        <v>0</v>
      </c>
      <c r="BI179" s="123" t="n">
        <f aca="false">IF(U179="nulová",N179,0)</f>
        <v>0</v>
      </c>
      <c r="BJ179" s="10" t="s">
        <v>81</v>
      </c>
      <c r="BK179" s="123" t="n">
        <f aca="false">ROUND(L179*K179,2)</f>
        <v>0</v>
      </c>
      <c r="BL179" s="10" t="s">
        <v>227</v>
      </c>
      <c r="BM179" s="10" t="s">
        <v>616</v>
      </c>
    </row>
    <row r="180" customFormat="false" ht="25.5" hidden="false" customHeight="true" outlineLevel="0" collapsed="false">
      <c r="A180" s="32"/>
      <c r="B180" s="162"/>
      <c r="C180" s="197" t="s">
        <v>244</v>
      </c>
      <c r="D180" s="197" t="s">
        <v>178</v>
      </c>
      <c r="E180" s="198" t="s">
        <v>286</v>
      </c>
      <c r="F180" s="199" t="s">
        <v>287</v>
      </c>
      <c r="G180" s="199"/>
      <c r="H180" s="199"/>
      <c r="I180" s="199"/>
      <c r="J180" s="200" t="s">
        <v>238</v>
      </c>
      <c r="K180" s="229" t="n">
        <v>0</v>
      </c>
      <c r="L180" s="202" t="n">
        <v>0</v>
      </c>
      <c r="M180" s="202"/>
      <c r="N180" s="203" t="n">
        <f aca="false">ROUND(L180*K180,2)</f>
        <v>0</v>
      </c>
      <c r="O180" s="203"/>
      <c r="P180" s="203"/>
      <c r="Q180" s="203"/>
      <c r="R180" s="164"/>
      <c r="T180" s="204"/>
      <c r="U180" s="44" t="s">
        <v>38</v>
      </c>
      <c r="V180" s="34"/>
      <c r="W180" s="205" t="n">
        <f aca="false">V180*K180</f>
        <v>0</v>
      </c>
      <c r="X180" s="205" t="n">
        <v>0</v>
      </c>
      <c r="Y180" s="205" t="n">
        <f aca="false">X180*K180</f>
        <v>0</v>
      </c>
      <c r="Z180" s="205" t="n">
        <v>0</v>
      </c>
      <c r="AA180" s="206" t="n">
        <f aca="false">Z180*K180</f>
        <v>0</v>
      </c>
      <c r="AR180" s="10" t="s">
        <v>227</v>
      </c>
      <c r="AT180" s="10" t="s">
        <v>178</v>
      </c>
      <c r="AU180" s="10" t="s">
        <v>136</v>
      </c>
      <c r="AY180" s="10" t="s">
        <v>177</v>
      </c>
      <c r="BE180" s="123" t="n">
        <f aca="false">IF(U180="základní",N180,0)</f>
        <v>0</v>
      </c>
      <c r="BF180" s="123" t="n">
        <f aca="false">IF(U180="snížená",N180,0)</f>
        <v>0</v>
      </c>
      <c r="BG180" s="123" t="n">
        <f aca="false">IF(U180="zákl. přenesená",N180,0)</f>
        <v>0</v>
      </c>
      <c r="BH180" s="123" t="n">
        <f aca="false">IF(U180="sníž. přenesená",N180,0)</f>
        <v>0</v>
      </c>
      <c r="BI180" s="123" t="n">
        <f aca="false">IF(U180="nulová",N180,0)</f>
        <v>0</v>
      </c>
      <c r="BJ180" s="10" t="s">
        <v>81</v>
      </c>
      <c r="BK180" s="123" t="n">
        <f aca="false">ROUND(L180*K180,2)</f>
        <v>0</v>
      </c>
      <c r="BL180" s="10" t="s">
        <v>227</v>
      </c>
      <c r="BM180" s="10" t="s">
        <v>617</v>
      </c>
    </row>
    <row r="181" s="183" customFormat="true" ht="29.85" hidden="false" customHeight="true" outlineLevel="0" collapsed="false">
      <c r="B181" s="184"/>
      <c r="C181" s="185"/>
      <c r="D181" s="195" t="s">
        <v>153</v>
      </c>
      <c r="E181" s="195"/>
      <c r="F181" s="195"/>
      <c r="G181" s="195"/>
      <c r="H181" s="195"/>
      <c r="I181" s="195"/>
      <c r="J181" s="195"/>
      <c r="K181" s="195"/>
      <c r="L181" s="195"/>
      <c r="M181" s="195"/>
      <c r="N181" s="230" t="n">
        <f aca="false">BK181</f>
        <v>0</v>
      </c>
      <c r="O181" s="230"/>
      <c r="P181" s="230"/>
      <c r="Q181" s="230"/>
      <c r="R181" s="188"/>
      <c r="T181" s="189"/>
      <c r="U181" s="185"/>
      <c r="V181" s="185"/>
      <c r="W181" s="190" t="n">
        <f aca="false">SUM(W182:W199)</f>
        <v>0</v>
      </c>
      <c r="X181" s="185"/>
      <c r="Y181" s="190" t="n">
        <f aca="false">SUM(Y182:Y199)</f>
        <v>0</v>
      </c>
      <c r="Z181" s="185"/>
      <c r="AA181" s="191" t="n">
        <f aca="false">SUM(AA182:AA199)</f>
        <v>0</v>
      </c>
      <c r="AR181" s="192" t="s">
        <v>136</v>
      </c>
      <c r="AT181" s="193" t="s">
        <v>72</v>
      </c>
      <c r="AU181" s="193" t="s">
        <v>81</v>
      </c>
      <c r="AY181" s="192" t="s">
        <v>177</v>
      </c>
      <c r="BK181" s="194" t="n">
        <f aca="false">SUM(BK182:BK199)</f>
        <v>0</v>
      </c>
    </row>
    <row r="182" s="32" customFormat="true" ht="25.5" hidden="false" customHeight="true" outlineLevel="0" collapsed="false">
      <c r="B182" s="162"/>
      <c r="C182" s="197" t="s">
        <v>251</v>
      </c>
      <c r="D182" s="197" t="s">
        <v>178</v>
      </c>
      <c r="E182" s="198" t="s">
        <v>290</v>
      </c>
      <c r="F182" s="199" t="s">
        <v>291</v>
      </c>
      <c r="G182" s="199"/>
      <c r="H182" s="199"/>
      <c r="I182" s="199"/>
      <c r="J182" s="200" t="s">
        <v>181</v>
      </c>
      <c r="K182" s="201" t="n">
        <v>22.835</v>
      </c>
      <c r="L182" s="202" t="n">
        <v>0</v>
      </c>
      <c r="M182" s="202"/>
      <c r="N182" s="203" t="n">
        <f aca="false">ROUND(L182*K182,2)</f>
        <v>0</v>
      </c>
      <c r="O182" s="203"/>
      <c r="P182" s="203"/>
      <c r="Q182" s="203"/>
      <c r="R182" s="164"/>
      <c r="T182" s="204"/>
      <c r="U182" s="44" t="s">
        <v>38</v>
      </c>
      <c r="V182" s="34"/>
      <c r="W182" s="205" t="n">
        <f aca="false">V182*K182</f>
        <v>0</v>
      </c>
      <c r="X182" s="205" t="n">
        <v>0</v>
      </c>
      <c r="Y182" s="205" t="n">
        <f aca="false">X182*K182</f>
        <v>0</v>
      </c>
      <c r="Z182" s="205" t="n">
        <v>0</v>
      </c>
      <c r="AA182" s="206" t="n">
        <f aca="false">Z182*K182</f>
        <v>0</v>
      </c>
      <c r="AR182" s="10" t="s">
        <v>227</v>
      </c>
      <c r="AT182" s="10" t="s">
        <v>178</v>
      </c>
      <c r="AU182" s="10" t="s">
        <v>136</v>
      </c>
      <c r="AY182" s="10" t="s">
        <v>177</v>
      </c>
      <c r="BE182" s="123" t="n">
        <f aca="false">IF(U182="základní",N182,0)</f>
        <v>0</v>
      </c>
      <c r="BF182" s="123" t="n">
        <f aca="false">IF(U182="snížená",N182,0)</f>
        <v>0</v>
      </c>
      <c r="BG182" s="123" t="n">
        <f aca="false">IF(U182="zákl. přenesená",N182,0)</f>
        <v>0</v>
      </c>
      <c r="BH182" s="123" t="n">
        <f aca="false">IF(U182="sníž. přenesená",N182,0)</f>
        <v>0</v>
      </c>
      <c r="BI182" s="123" t="n">
        <f aca="false">IF(U182="nulová",N182,0)</f>
        <v>0</v>
      </c>
      <c r="BJ182" s="10" t="s">
        <v>81</v>
      </c>
      <c r="BK182" s="123" t="n">
        <f aca="false">ROUND(L182*K182,2)</f>
        <v>0</v>
      </c>
      <c r="BL182" s="10" t="s">
        <v>227</v>
      </c>
      <c r="BM182" s="10" t="s">
        <v>618</v>
      </c>
    </row>
    <row r="183" s="207" customFormat="true" ht="16.5" hidden="false" customHeight="true" outlineLevel="0" collapsed="false">
      <c r="B183" s="208"/>
      <c r="C183" s="209"/>
      <c r="D183" s="209"/>
      <c r="E183" s="210"/>
      <c r="F183" s="211" t="s">
        <v>403</v>
      </c>
      <c r="G183" s="211"/>
      <c r="H183" s="211"/>
      <c r="I183" s="211"/>
      <c r="J183" s="209"/>
      <c r="K183" s="212" t="n">
        <v>4.559</v>
      </c>
      <c r="L183" s="209"/>
      <c r="M183" s="209"/>
      <c r="N183" s="209"/>
      <c r="O183" s="209"/>
      <c r="P183" s="209"/>
      <c r="Q183" s="209"/>
      <c r="R183" s="213"/>
      <c r="T183" s="214"/>
      <c r="U183" s="209"/>
      <c r="V183" s="209"/>
      <c r="W183" s="209"/>
      <c r="X183" s="209"/>
      <c r="Y183" s="209"/>
      <c r="Z183" s="209"/>
      <c r="AA183" s="215"/>
      <c r="AT183" s="216" t="s">
        <v>185</v>
      </c>
      <c r="AU183" s="216" t="s">
        <v>136</v>
      </c>
      <c r="AV183" s="207" t="s">
        <v>136</v>
      </c>
      <c r="AW183" s="207" t="s">
        <v>31</v>
      </c>
      <c r="AX183" s="207" t="s">
        <v>73</v>
      </c>
      <c r="AY183" s="216" t="s">
        <v>177</v>
      </c>
    </row>
    <row r="184" customFormat="false" ht="25.5" hidden="false" customHeight="true" outlineLevel="0" collapsed="false">
      <c r="A184" s="207"/>
      <c r="B184" s="208"/>
      <c r="C184" s="209"/>
      <c r="D184" s="209"/>
      <c r="E184" s="210"/>
      <c r="F184" s="227" t="s">
        <v>404</v>
      </c>
      <c r="G184" s="227"/>
      <c r="H184" s="227"/>
      <c r="I184" s="227"/>
      <c r="J184" s="209"/>
      <c r="K184" s="212" t="n">
        <v>5.653</v>
      </c>
      <c r="L184" s="209"/>
      <c r="M184" s="209"/>
      <c r="N184" s="209"/>
      <c r="O184" s="209"/>
      <c r="P184" s="209"/>
      <c r="Q184" s="209"/>
      <c r="R184" s="213"/>
      <c r="T184" s="214"/>
      <c r="U184" s="209"/>
      <c r="V184" s="209"/>
      <c r="W184" s="209"/>
      <c r="X184" s="209"/>
      <c r="Y184" s="209"/>
      <c r="Z184" s="209"/>
      <c r="AA184" s="215"/>
      <c r="AT184" s="216" t="s">
        <v>185</v>
      </c>
      <c r="AU184" s="216" t="s">
        <v>136</v>
      </c>
      <c r="AV184" s="207" t="s">
        <v>136</v>
      </c>
      <c r="AW184" s="207" t="s">
        <v>31</v>
      </c>
      <c r="AX184" s="207" t="s">
        <v>73</v>
      </c>
      <c r="AY184" s="216" t="s">
        <v>177</v>
      </c>
    </row>
    <row r="185" customFormat="false" ht="16.5" hidden="false" customHeight="true" outlineLevel="0" collapsed="false">
      <c r="A185" s="207"/>
      <c r="B185" s="208"/>
      <c r="C185" s="209"/>
      <c r="D185" s="209"/>
      <c r="E185" s="210"/>
      <c r="F185" s="227" t="s">
        <v>405</v>
      </c>
      <c r="G185" s="227"/>
      <c r="H185" s="227"/>
      <c r="I185" s="227"/>
      <c r="J185" s="209"/>
      <c r="K185" s="212" t="n">
        <v>5.653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customFormat="false" ht="16.5" hidden="false" customHeight="true" outlineLevel="0" collapsed="false">
      <c r="A186" s="207"/>
      <c r="B186" s="208"/>
      <c r="C186" s="209"/>
      <c r="D186" s="209"/>
      <c r="E186" s="210"/>
      <c r="F186" s="227" t="s">
        <v>364</v>
      </c>
      <c r="G186" s="227"/>
      <c r="H186" s="227"/>
      <c r="I186" s="227"/>
      <c r="J186" s="209"/>
      <c r="K186" s="212" t="n">
        <v>6.97</v>
      </c>
      <c r="L186" s="209"/>
      <c r="M186" s="209"/>
      <c r="N186" s="209"/>
      <c r="O186" s="209"/>
      <c r="P186" s="209"/>
      <c r="Q186" s="209"/>
      <c r="R186" s="213"/>
      <c r="T186" s="214"/>
      <c r="U186" s="209"/>
      <c r="V186" s="209"/>
      <c r="W186" s="209"/>
      <c r="X186" s="209"/>
      <c r="Y186" s="209"/>
      <c r="Z186" s="209"/>
      <c r="AA186" s="215"/>
      <c r="AT186" s="216" t="s">
        <v>185</v>
      </c>
      <c r="AU186" s="216" t="s">
        <v>136</v>
      </c>
      <c r="AV186" s="207" t="s">
        <v>136</v>
      </c>
      <c r="AW186" s="207" t="s">
        <v>31</v>
      </c>
      <c r="AX186" s="207" t="s">
        <v>73</v>
      </c>
      <c r="AY186" s="216" t="s">
        <v>177</v>
      </c>
    </row>
    <row r="187" s="217" customFormat="true" ht="16.5" hidden="false" customHeight="true" outlineLevel="0" collapsed="false">
      <c r="B187" s="218"/>
      <c r="C187" s="219"/>
      <c r="D187" s="219"/>
      <c r="E187" s="220"/>
      <c r="F187" s="221" t="s">
        <v>186</v>
      </c>
      <c r="G187" s="221"/>
      <c r="H187" s="221"/>
      <c r="I187" s="221"/>
      <c r="J187" s="219"/>
      <c r="K187" s="222" t="n">
        <v>22.835</v>
      </c>
      <c r="L187" s="219"/>
      <c r="M187" s="219"/>
      <c r="N187" s="219"/>
      <c r="O187" s="219"/>
      <c r="P187" s="219"/>
      <c r="Q187" s="219"/>
      <c r="R187" s="223"/>
      <c r="T187" s="224"/>
      <c r="U187" s="219"/>
      <c r="V187" s="219"/>
      <c r="W187" s="219"/>
      <c r="X187" s="219"/>
      <c r="Y187" s="219"/>
      <c r="Z187" s="219"/>
      <c r="AA187" s="225"/>
      <c r="AT187" s="226" t="s">
        <v>185</v>
      </c>
      <c r="AU187" s="226" t="s">
        <v>136</v>
      </c>
      <c r="AV187" s="217" t="s">
        <v>182</v>
      </c>
      <c r="AW187" s="217" t="s">
        <v>31</v>
      </c>
      <c r="AX187" s="217" t="s">
        <v>81</v>
      </c>
      <c r="AY187" s="226" t="s">
        <v>177</v>
      </c>
    </row>
    <row r="188" s="32" customFormat="true" ht="25.5" hidden="false" customHeight="true" outlineLevel="0" collapsed="false">
      <c r="B188" s="162"/>
      <c r="C188" s="197" t="s">
        <v>255</v>
      </c>
      <c r="D188" s="197" t="s">
        <v>178</v>
      </c>
      <c r="E188" s="198" t="s">
        <v>297</v>
      </c>
      <c r="F188" s="199" t="s">
        <v>298</v>
      </c>
      <c r="G188" s="199"/>
      <c r="H188" s="199"/>
      <c r="I188" s="199"/>
      <c r="J188" s="200" t="s">
        <v>181</v>
      </c>
      <c r="K188" s="201" t="n">
        <v>22.835</v>
      </c>
      <c r="L188" s="202" t="n">
        <v>0</v>
      </c>
      <c r="M188" s="202"/>
      <c r="N188" s="203" t="n">
        <f aca="false">ROUND(L188*K188,2)</f>
        <v>0</v>
      </c>
      <c r="O188" s="203"/>
      <c r="P188" s="203"/>
      <c r="Q188" s="203"/>
      <c r="R188" s="164"/>
      <c r="T188" s="204"/>
      <c r="U188" s="44" t="s">
        <v>38</v>
      </c>
      <c r="V188" s="34"/>
      <c r="W188" s="205" t="n">
        <f aca="false">V188*K188</f>
        <v>0</v>
      </c>
      <c r="X188" s="205" t="n">
        <v>0</v>
      </c>
      <c r="Y188" s="205" t="n">
        <f aca="false">X188*K188</f>
        <v>0</v>
      </c>
      <c r="Z188" s="205" t="n">
        <v>0</v>
      </c>
      <c r="AA188" s="206" t="n">
        <f aca="false">Z188*K188</f>
        <v>0</v>
      </c>
      <c r="AR188" s="10" t="s">
        <v>227</v>
      </c>
      <c r="AT188" s="10" t="s">
        <v>178</v>
      </c>
      <c r="AU188" s="10" t="s">
        <v>136</v>
      </c>
      <c r="AY188" s="10" t="s">
        <v>177</v>
      </c>
      <c r="BE188" s="123" t="n">
        <f aca="false">IF(U188="základní",N188,0)</f>
        <v>0</v>
      </c>
      <c r="BF188" s="123" t="n">
        <f aca="false">IF(U188="snížená",N188,0)</f>
        <v>0</v>
      </c>
      <c r="BG188" s="123" t="n">
        <f aca="false">IF(U188="zákl. přenesená",N188,0)</f>
        <v>0</v>
      </c>
      <c r="BH188" s="123" t="n">
        <f aca="false">IF(U188="sníž. přenesená",N188,0)</f>
        <v>0</v>
      </c>
      <c r="BI188" s="123" t="n">
        <f aca="false">IF(U188="nulová",N188,0)</f>
        <v>0</v>
      </c>
      <c r="BJ188" s="10" t="s">
        <v>81</v>
      </c>
      <c r="BK188" s="123" t="n">
        <f aca="false">ROUND(L188*K188,2)</f>
        <v>0</v>
      </c>
      <c r="BL188" s="10" t="s">
        <v>227</v>
      </c>
      <c r="BM188" s="10" t="s">
        <v>619</v>
      </c>
    </row>
    <row r="189" s="207" customFormat="true" ht="16.5" hidden="false" customHeight="true" outlineLevel="0" collapsed="false">
      <c r="B189" s="208"/>
      <c r="C189" s="209"/>
      <c r="D189" s="209"/>
      <c r="E189" s="210"/>
      <c r="F189" s="211" t="s">
        <v>403</v>
      </c>
      <c r="G189" s="211"/>
      <c r="H189" s="211"/>
      <c r="I189" s="211"/>
      <c r="J189" s="209"/>
      <c r="K189" s="212" t="n">
        <v>4.559</v>
      </c>
      <c r="L189" s="209"/>
      <c r="M189" s="209"/>
      <c r="N189" s="209"/>
      <c r="O189" s="209"/>
      <c r="P189" s="209"/>
      <c r="Q189" s="209"/>
      <c r="R189" s="213"/>
      <c r="T189" s="214"/>
      <c r="U189" s="209"/>
      <c r="V189" s="209"/>
      <c r="W189" s="209"/>
      <c r="X189" s="209"/>
      <c r="Y189" s="209"/>
      <c r="Z189" s="209"/>
      <c r="AA189" s="215"/>
      <c r="AT189" s="216" t="s">
        <v>185</v>
      </c>
      <c r="AU189" s="216" t="s">
        <v>136</v>
      </c>
      <c r="AV189" s="207" t="s">
        <v>136</v>
      </c>
      <c r="AW189" s="207" t="s">
        <v>31</v>
      </c>
      <c r="AX189" s="207" t="s">
        <v>73</v>
      </c>
      <c r="AY189" s="216" t="s">
        <v>177</v>
      </c>
    </row>
    <row r="190" customFormat="false" ht="25.5" hidden="false" customHeight="true" outlineLevel="0" collapsed="false">
      <c r="A190" s="207"/>
      <c r="B190" s="208"/>
      <c r="C190" s="209"/>
      <c r="D190" s="209"/>
      <c r="E190" s="210"/>
      <c r="F190" s="227" t="s">
        <v>404</v>
      </c>
      <c r="G190" s="227"/>
      <c r="H190" s="227"/>
      <c r="I190" s="227"/>
      <c r="J190" s="209"/>
      <c r="K190" s="212" t="n">
        <v>5.653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16.5" hidden="false" customHeight="true" outlineLevel="0" collapsed="false">
      <c r="A191" s="207"/>
      <c r="B191" s="208"/>
      <c r="C191" s="209"/>
      <c r="D191" s="209"/>
      <c r="E191" s="210"/>
      <c r="F191" s="227" t="s">
        <v>405</v>
      </c>
      <c r="G191" s="227"/>
      <c r="H191" s="227"/>
      <c r="I191" s="227"/>
      <c r="J191" s="209"/>
      <c r="K191" s="212" t="n">
        <v>5.653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customFormat="false" ht="16.5" hidden="false" customHeight="true" outlineLevel="0" collapsed="false">
      <c r="A192" s="207"/>
      <c r="B192" s="208"/>
      <c r="C192" s="209"/>
      <c r="D192" s="209"/>
      <c r="E192" s="210"/>
      <c r="F192" s="227" t="s">
        <v>364</v>
      </c>
      <c r="G192" s="227"/>
      <c r="H192" s="227"/>
      <c r="I192" s="227"/>
      <c r="J192" s="209"/>
      <c r="K192" s="212" t="n">
        <v>6.97</v>
      </c>
      <c r="L192" s="209"/>
      <c r="M192" s="209"/>
      <c r="N192" s="209"/>
      <c r="O192" s="209"/>
      <c r="P192" s="209"/>
      <c r="Q192" s="209"/>
      <c r="R192" s="213"/>
      <c r="T192" s="214"/>
      <c r="U192" s="209"/>
      <c r="V192" s="209"/>
      <c r="W192" s="209"/>
      <c r="X192" s="209"/>
      <c r="Y192" s="209"/>
      <c r="Z192" s="209"/>
      <c r="AA192" s="215"/>
      <c r="AT192" s="216" t="s">
        <v>185</v>
      </c>
      <c r="AU192" s="216" t="s">
        <v>136</v>
      </c>
      <c r="AV192" s="207" t="s">
        <v>136</v>
      </c>
      <c r="AW192" s="207" t="s">
        <v>31</v>
      </c>
      <c r="AX192" s="207" t="s">
        <v>73</v>
      </c>
      <c r="AY192" s="216" t="s">
        <v>177</v>
      </c>
    </row>
    <row r="193" s="217" customFormat="true" ht="16.5" hidden="false" customHeight="true" outlineLevel="0" collapsed="false">
      <c r="B193" s="218"/>
      <c r="C193" s="219"/>
      <c r="D193" s="219"/>
      <c r="E193" s="220"/>
      <c r="F193" s="221" t="s">
        <v>186</v>
      </c>
      <c r="G193" s="221"/>
      <c r="H193" s="221"/>
      <c r="I193" s="221"/>
      <c r="J193" s="219"/>
      <c r="K193" s="222" t="n">
        <v>22.835</v>
      </c>
      <c r="L193" s="219"/>
      <c r="M193" s="219"/>
      <c r="N193" s="219"/>
      <c r="O193" s="219"/>
      <c r="P193" s="219"/>
      <c r="Q193" s="219"/>
      <c r="R193" s="223"/>
      <c r="T193" s="224"/>
      <c r="U193" s="219"/>
      <c r="V193" s="219"/>
      <c r="W193" s="219"/>
      <c r="X193" s="219"/>
      <c r="Y193" s="219"/>
      <c r="Z193" s="219"/>
      <c r="AA193" s="225"/>
      <c r="AT193" s="226" t="s">
        <v>185</v>
      </c>
      <c r="AU193" s="226" t="s">
        <v>136</v>
      </c>
      <c r="AV193" s="217" t="s">
        <v>182</v>
      </c>
      <c r="AW193" s="217" t="s">
        <v>31</v>
      </c>
      <c r="AX193" s="217" t="s">
        <v>81</v>
      </c>
      <c r="AY193" s="226" t="s">
        <v>177</v>
      </c>
    </row>
    <row r="194" s="32" customFormat="true" ht="25.5" hidden="false" customHeight="true" outlineLevel="0" collapsed="false">
      <c r="B194" s="162"/>
      <c r="C194" s="197" t="s">
        <v>248</v>
      </c>
      <c r="D194" s="197" t="s">
        <v>178</v>
      </c>
      <c r="E194" s="198" t="s">
        <v>301</v>
      </c>
      <c r="F194" s="199" t="s">
        <v>302</v>
      </c>
      <c r="G194" s="199"/>
      <c r="H194" s="199"/>
      <c r="I194" s="199"/>
      <c r="J194" s="200" t="s">
        <v>181</v>
      </c>
      <c r="K194" s="201" t="n">
        <v>6.97</v>
      </c>
      <c r="L194" s="202" t="n">
        <v>0</v>
      </c>
      <c r="M194" s="202"/>
      <c r="N194" s="203" t="n">
        <f aca="false">ROUND(L194*K194,2)</f>
        <v>0</v>
      </c>
      <c r="O194" s="203"/>
      <c r="P194" s="203"/>
      <c r="Q194" s="203"/>
      <c r="R194" s="164"/>
      <c r="T194" s="204"/>
      <c r="U194" s="44" t="s">
        <v>38</v>
      </c>
      <c r="V194" s="34"/>
      <c r="W194" s="205" t="n">
        <f aca="false">V194*K194</f>
        <v>0</v>
      </c>
      <c r="X194" s="205" t="n">
        <v>0</v>
      </c>
      <c r="Y194" s="205" t="n">
        <f aca="false">X194*K194</f>
        <v>0</v>
      </c>
      <c r="Z194" s="205" t="n">
        <v>0</v>
      </c>
      <c r="AA194" s="206" t="n">
        <f aca="false">Z194*K194</f>
        <v>0</v>
      </c>
      <c r="AR194" s="10" t="s">
        <v>227</v>
      </c>
      <c r="AT194" s="10" t="s">
        <v>178</v>
      </c>
      <c r="AU194" s="10" t="s">
        <v>136</v>
      </c>
      <c r="AY194" s="10" t="s">
        <v>177</v>
      </c>
      <c r="BE194" s="123" t="n">
        <f aca="false">IF(U194="základní",N194,0)</f>
        <v>0</v>
      </c>
      <c r="BF194" s="123" t="n">
        <f aca="false">IF(U194="snížená",N194,0)</f>
        <v>0</v>
      </c>
      <c r="BG194" s="123" t="n">
        <f aca="false">IF(U194="zákl. přenesená",N194,0)</f>
        <v>0</v>
      </c>
      <c r="BH194" s="123" t="n">
        <f aca="false">IF(U194="sníž. přenesená",N194,0)</f>
        <v>0</v>
      </c>
      <c r="BI194" s="123" t="n">
        <f aca="false">IF(U194="nulová",N194,0)</f>
        <v>0</v>
      </c>
      <c r="BJ194" s="10" t="s">
        <v>81</v>
      </c>
      <c r="BK194" s="123" t="n">
        <f aca="false">ROUND(L194*K194,2)</f>
        <v>0</v>
      </c>
      <c r="BL194" s="10" t="s">
        <v>227</v>
      </c>
      <c r="BM194" s="10" t="s">
        <v>620</v>
      </c>
    </row>
    <row r="195" s="207" customFormat="true" ht="16.5" hidden="false" customHeight="true" outlineLevel="0" collapsed="false">
      <c r="B195" s="208"/>
      <c r="C195" s="209"/>
      <c r="D195" s="209"/>
      <c r="E195" s="210"/>
      <c r="F195" s="211" t="s">
        <v>364</v>
      </c>
      <c r="G195" s="211"/>
      <c r="H195" s="211"/>
      <c r="I195" s="211"/>
      <c r="J195" s="209"/>
      <c r="K195" s="212" t="n">
        <v>6.97</v>
      </c>
      <c r="L195" s="209"/>
      <c r="M195" s="209"/>
      <c r="N195" s="209"/>
      <c r="O195" s="209"/>
      <c r="P195" s="209"/>
      <c r="Q195" s="209"/>
      <c r="R195" s="213"/>
      <c r="T195" s="214"/>
      <c r="U195" s="209"/>
      <c r="V195" s="209"/>
      <c r="W195" s="209"/>
      <c r="X195" s="209"/>
      <c r="Y195" s="209"/>
      <c r="Z195" s="209"/>
      <c r="AA195" s="215"/>
      <c r="AT195" s="216" t="s">
        <v>185</v>
      </c>
      <c r="AU195" s="216" t="s">
        <v>136</v>
      </c>
      <c r="AV195" s="207" t="s">
        <v>136</v>
      </c>
      <c r="AW195" s="207" t="s">
        <v>31</v>
      </c>
      <c r="AX195" s="207" t="s">
        <v>73</v>
      </c>
      <c r="AY195" s="216" t="s">
        <v>177</v>
      </c>
    </row>
    <row r="196" s="217" customFormat="true" ht="16.5" hidden="false" customHeight="true" outlineLevel="0" collapsed="false">
      <c r="B196" s="218"/>
      <c r="C196" s="219"/>
      <c r="D196" s="219"/>
      <c r="E196" s="220"/>
      <c r="F196" s="221" t="s">
        <v>186</v>
      </c>
      <c r="G196" s="221"/>
      <c r="H196" s="221"/>
      <c r="I196" s="221"/>
      <c r="J196" s="219"/>
      <c r="K196" s="222" t="n">
        <v>6.97</v>
      </c>
      <c r="L196" s="219"/>
      <c r="M196" s="219"/>
      <c r="N196" s="219"/>
      <c r="O196" s="219"/>
      <c r="P196" s="219"/>
      <c r="Q196" s="219"/>
      <c r="R196" s="223"/>
      <c r="T196" s="224"/>
      <c r="U196" s="219"/>
      <c r="V196" s="219"/>
      <c r="W196" s="219"/>
      <c r="X196" s="219"/>
      <c r="Y196" s="219"/>
      <c r="Z196" s="219"/>
      <c r="AA196" s="225"/>
      <c r="AT196" s="226" t="s">
        <v>185</v>
      </c>
      <c r="AU196" s="226" t="s">
        <v>136</v>
      </c>
      <c r="AV196" s="217" t="s">
        <v>182</v>
      </c>
      <c r="AW196" s="217" t="s">
        <v>31</v>
      </c>
      <c r="AX196" s="217" t="s">
        <v>81</v>
      </c>
      <c r="AY196" s="226" t="s">
        <v>177</v>
      </c>
    </row>
    <row r="197" s="32" customFormat="true" ht="38.25" hidden="false" customHeight="true" outlineLevel="0" collapsed="false">
      <c r="B197" s="162"/>
      <c r="C197" s="197" t="s">
        <v>265</v>
      </c>
      <c r="D197" s="197" t="s">
        <v>178</v>
      </c>
      <c r="E197" s="198" t="s">
        <v>305</v>
      </c>
      <c r="F197" s="199" t="s">
        <v>306</v>
      </c>
      <c r="G197" s="199"/>
      <c r="H197" s="199"/>
      <c r="I197" s="199"/>
      <c r="J197" s="200" t="s">
        <v>181</v>
      </c>
      <c r="K197" s="201" t="n">
        <v>6.97</v>
      </c>
      <c r="L197" s="202" t="n">
        <v>0</v>
      </c>
      <c r="M197" s="202"/>
      <c r="N197" s="203" t="n">
        <f aca="false">ROUND(L197*K197,2)</f>
        <v>0</v>
      </c>
      <c r="O197" s="203"/>
      <c r="P197" s="203"/>
      <c r="Q197" s="203"/>
      <c r="R197" s="164"/>
      <c r="T197" s="204"/>
      <c r="U197" s="44" t="s">
        <v>38</v>
      </c>
      <c r="V197" s="34"/>
      <c r="W197" s="205" t="n">
        <f aca="false">V197*K197</f>
        <v>0</v>
      </c>
      <c r="X197" s="205" t="n">
        <v>0</v>
      </c>
      <c r="Y197" s="205" t="n">
        <f aca="false">X197*K197</f>
        <v>0</v>
      </c>
      <c r="Z197" s="205" t="n">
        <v>0</v>
      </c>
      <c r="AA197" s="206" t="n">
        <f aca="false">Z197*K197</f>
        <v>0</v>
      </c>
      <c r="AR197" s="10" t="s">
        <v>227</v>
      </c>
      <c r="AT197" s="10" t="s">
        <v>178</v>
      </c>
      <c r="AU197" s="10" t="s">
        <v>136</v>
      </c>
      <c r="AY197" s="10" t="s">
        <v>177</v>
      </c>
      <c r="BE197" s="123" t="n">
        <f aca="false">IF(U197="základní",N197,0)</f>
        <v>0</v>
      </c>
      <c r="BF197" s="123" t="n">
        <f aca="false">IF(U197="snížená",N197,0)</f>
        <v>0</v>
      </c>
      <c r="BG197" s="123" t="n">
        <f aca="false">IF(U197="zákl. přenesená",N197,0)</f>
        <v>0</v>
      </c>
      <c r="BH197" s="123" t="n">
        <f aca="false">IF(U197="sníž. přenesená",N197,0)</f>
        <v>0</v>
      </c>
      <c r="BI197" s="123" t="n">
        <f aca="false">IF(U197="nulová",N197,0)</f>
        <v>0</v>
      </c>
      <c r="BJ197" s="10" t="s">
        <v>81</v>
      </c>
      <c r="BK197" s="123" t="n">
        <f aca="false">ROUND(L197*K197,2)</f>
        <v>0</v>
      </c>
      <c r="BL197" s="10" t="s">
        <v>227</v>
      </c>
      <c r="BM197" s="10" t="s">
        <v>621</v>
      </c>
    </row>
    <row r="198" s="207" customFormat="true" ht="16.5" hidden="false" customHeight="true" outlineLevel="0" collapsed="false">
      <c r="B198" s="208"/>
      <c r="C198" s="209"/>
      <c r="D198" s="209"/>
      <c r="E198" s="210"/>
      <c r="F198" s="211" t="s">
        <v>364</v>
      </c>
      <c r="G198" s="211"/>
      <c r="H198" s="211"/>
      <c r="I198" s="211"/>
      <c r="J198" s="209"/>
      <c r="K198" s="212" t="n">
        <v>6.97</v>
      </c>
      <c r="L198" s="209"/>
      <c r="M198" s="209"/>
      <c r="N198" s="209"/>
      <c r="O198" s="209"/>
      <c r="P198" s="209"/>
      <c r="Q198" s="209"/>
      <c r="R198" s="213"/>
      <c r="T198" s="214"/>
      <c r="U198" s="209"/>
      <c r="V198" s="209"/>
      <c r="W198" s="209"/>
      <c r="X198" s="209"/>
      <c r="Y198" s="209"/>
      <c r="Z198" s="209"/>
      <c r="AA198" s="215"/>
      <c r="AT198" s="216" t="s">
        <v>185</v>
      </c>
      <c r="AU198" s="216" t="s">
        <v>136</v>
      </c>
      <c r="AV198" s="207" t="s">
        <v>136</v>
      </c>
      <c r="AW198" s="207" t="s">
        <v>31</v>
      </c>
      <c r="AX198" s="207" t="s">
        <v>73</v>
      </c>
      <c r="AY198" s="216" t="s">
        <v>177</v>
      </c>
    </row>
    <row r="199" s="217" customFormat="true" ht="16.5" hidden="false" customHeight="true" outlineLevel="0" collapsed="false">
      <c r="B199" s="218"/>
      <c r="C199" s="219"/>
      <c r="D199" s="219"/>
      <c r="E199" s="220"/>
      <c r="F199" s="221" t="s">
        <v>186</v>
      </c>
      <c r="G199" s="221"/>
      <c r="H199" s="221"/>
      <c r="I199" s="221"/>
      <c r="J199" s="219"/>
      <c r="K199" s="222" t="n">
        <v>6.97</v>
      </c>
      <c r="L199" s="219"/>
      <c r="M199" s="219"/>
      <c r="N199" s="219"/>
      <c r="O199" s="219"/>
      <c r="P199" s="219"/>
      <c r="Q199" s="219"/>
      <c r="R199" s="223"/>
      <c r="T199" s="224"/>
      <c r="U199" s="219"/>
      <c r="V199" s="219"/>
      <c r="W199" s="219"/>
      <c r="X199" s="219"/>
      <c r="Y199" s="219"/>
      <c r="Z199" s="219"/>
      <c r="AA199" s="225"/>
      <c r="AT199" s="226" t="s">
        <v>185</v>
      </c>
      <c r="AU199" s="226" t="s">
        <v>136</v>
      </c>
      <c r="AV199" s="217" t="s">
        <v>182</v>
      </c>
      <c r="AW199" s="217" t="s">
        <v>31</v>
      </c>
      <c r="AX199" s="217" t="s">
        <v>81</v>
      </c>
      <c r="AY199" s="226" t="s">
        <v>177</v>
      </c>
    </row>
    <row r="200" s="32" customFormat="true" ht="49.9" hidden="false" customHeight="true" outlineLevel="0" collapsed="false">
      <c r="B200" s="33"/>
      <c r="C200" s="34"/>
      <c r="D200" s="186" t="s">
        <v>308</v>
      </c>
      <c r="E200" s="34"/>
      <c r="F200" s="34"/>
      <c r="G200" s="34"/>
      <c r="H200" s="34"/>
      <c r="I200" s="34"/>
      <c r="J200" s="34"/>
      <c r="K200" s="34"/>
      <c r="L200" s="34"/>
      <c r="M200" s="34"/>
      <c r="N200" s="187" t="n">
        <f aca="false">BK200</f>
        <v>0</v>
      </c>
      <c r="O200" s="187"/>
      <c r="P200" s="187"/>
      <c r="Q200" s="187"/>
      <c r="R200" s="35"/>
      <c r="T200" s="247"/>
      <c r="U200" s="59"/>
      <c r="V200" s="59"/>
      <c r="W200" s="59"/>
      <c r="X200" s="59"/>
      <c r="Y200" s="59"/>
      <c r="Z200" s="59"/>
      <c r="AA200" s="61"/>
      <c r="AT200" s="10" t="s">
        <v>72</v>
      </c>
      <c r="AU200" s="10" t="s">
        <v>73</v>
      </c>
      <c r="AY200" s="10" t="s">
        <v>309</v>
      </c>
      <c r="BK200" s="123" t="n">
        <v>0</v>
      </c>
    </row>
    <row r="201" customFormat="false" ht="6.95" hidden="false" customHeight="true" outlineLevel="0" collapsed="false">
      <c r="A201" s="32"/>
      <c r="B201" s="62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4"/>
    </row>
  </sheetData>
  <mergeCells count="19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N143:Q143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N152:Q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N169:Q169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N181:Q181"/>
    <mergeCell ref="F182:I182"/>
    <mergeCell ref="L182:M182"/>
    <mergeCell ref="N182:Q182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98:I198"/>
    <mergeCell ref="F199:I199"/>
    <mergeCell ref="N200:Q200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79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115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622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N97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(SUM(BE97:BE104)+SUM(BE122:BE177))</f>
        <v>0</v>
      </c>
      <c r="I32" s="142"/>
      <c r="J32" s="142"/>
      <c r="K32" s="34"/>
      <c r="L32" s="34"/>
      <c r="M32" s="142" t="n">
        <f aca="false">ROUND((SUM(BE97:BE104)+SUM(BE122:BE177)),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(SUM(BF97:BF104)+SUM(BF122:BF177))</f>
        <v>0</v>
      </c>
      <c r="I33" s="142"/>
      <c r="J33" s="142"/>
      <c r="K33" s="34"/>
      <c r="L33" s="34"/>
      <c r="M33" s="142" t="n">
        <f aca="false">ROUND((SUM(BF97:BF104)+SUM(BF122:BF177)),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(SUM(BG97:BG104)+SUM(BG122:BG177))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(SUM(BH97:BH104)+SUM(BH122:BH177))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(SUM(BI97:BI104)+SUM(BI122:BI177))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35 - místnost 322 ča - 35 - místnost 322 čajová 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N122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N123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N124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N134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N140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N141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152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153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N164</f>
        <v>0</v>
      </c>
      <c r="O95" s="119"/>
      <c r="P95" s="119"/>
      <c r="Q95" s="119"/>
      <c r="R95" s="158"/>
    </row>
    <row r="96" s="32" customFormat="true" ht="21.75" hidden="false" customHeight="true" outlineLevel="0" collapsed="false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customFormat="false" ht="29.25" hidden="false" customHeight="true" outlineLevel="0" collapsed="false">
      <c r="A97" s="32"/>
      <c r="B97" s="33"/>
      <c r="C97" s="148" t="s">
        <v>154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159" t="n">
        <f aca="false">ROUND(N98+N99+N100+N101+N102+N103,2)</f>
        <v>0</v>
      </c>
      <c r="O97" s="159"/>
      <c r="P97" s="159"/>
      <c r="Q97" s="159"/>
      <c r="R97" s="35"/>
      <c r="T97" s="160"/>
      <c r="U97" s="161" t="s">
        <v>37</v>
      </c>
    </row>
    <row r="98" customFormat="false" ht="18" hidden="false" customHeight="true" outlineLevel="0" collapsed="false">
      <c r="A98" s="32"/>
      <c r="B98" s="162"/>
      <c r="C98" s="163"/>
      <c r="D98" s="124" t="s">
        <v>155</v>
      </c>
      <c r="E98" s="124"/>
      <c r="F98" s="124"/>
      <c r="G98" s="124"/>
      <c r="H98" s="124"/>
      <c r="I98" s="163"/>
      <c r="J98" s="163"/>
      <c r="K98" s="163"/>
      <c r="L98" s="163"/>
      <c r="M98" s="163"/>
      <c r="N98" s="118" t="n">
        <f aca="false">ROUND(N88*T98,2)</f>
        <v>0</v>
      </c>
      <c r="O98" s="118"/>
      <c r="P98" s="118"/>
      <c r="Q98" s="118"/>
      <c r="R98" s="164"/>
      <c r="S98" s="165"/>
      <c r="T98" s="166"/>
      <c r="U98" s="167" t="s">
        <v>40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8" t="s">
        <v>156</v>
      </c>
      <c r="AZ98" s="165"/>
      <c r="BA98" s="165"/>
      <c r="BB98" s="165"/>
      <c r="BC98" s="165"/>
      <c r="BD98" s="165"/>
      <c r="BE98" s="169" t="n">
        <f aca="false">IF(U98="základní",N98,0)</f>
        <v>0</v>
      </c>
      <c r="BF98" s="169" t="n">
        <f aca="false">IF(U98="snížená",N98,0)</f>
        <v>0</v>
      </c>
      <c r="BG98" s="169" t="n">
        <f aca="false">IF(U98="zákl. přenesená",N98,0)</f>
        <v>0</v>
      </c>
      <c r="BH98" s="169" t="n">
        <f aca="false">IF(U98="sníž. přenesená",N98,0)</f>
        <v>0</v>
      </c>
      <c r="BI98" s="169" t="n">
        <f aca="false">IF(U98="nulová",N98,0)</f>
        <v>0</v>
      </c>
      <c r="BJ98" s="168" t="s">
        <v>136</v>
      </c>
      <c r="BK98" s="165"/>
      <c r="BL98" s="165"/>
      <c r="BM98" s="165"/>
    </row>
    <row r="99" customFormat="false" ht="18" hidden="false" customHeight="true" outlineLevel="0" collapsed="false">
      <c r="A99" s="32"/>
      <c r="B99" s="162"/>
      <c r="C99" s="163"/>
      <c r="D99" s="124" t="s">
        <v>157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158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159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160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70" t="s">
        <v>161</v>
      </c>
      <c r="E103" s="163"/>
      <c r="F103" s="163"/>
      <c r="G103" s="163"/>
      <c r="H103" s="163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71"/>
      <c r="U103" s="172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162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3.5" hidden="false" customHeight="false" outlineLevel="0" collapsed="false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customFormat="false" ht="29.25" hidden="false" customHeight="true" outlineLevel="0" collapsed="false">
      <c r="A105" s="32"/>
      <c r="B105" s="33"/>
      <c r="C105" s="131" t="s">
        <v>130</v>
      </c>
      <c r="D105" s="132"/>
      <c r="E105" s="132"/>
      <c r="F105" s="132"/>
      <c r="G105" s="132"/>
      <c r="H105" s="132"/>
      <c r="I105" s="132"/>
      <c r="J105" s="132"/>
      <c r="K105" s="132"/>
      <c r="L105" s="133" t="n">
        <f aca="false">ROUND(SUM(N88+N97),2)</f>
        <v>0</v>
      </c>
      <c r="M105" s="133"/>
      <c r="N105" s="133"/>
      <c r="O105" s="133"/>
      <c r="P105" s="133"/>
      <c r="Q105" s="133"/>
      <c r="R105" s="35"/>
    </row>
    <row r="106" customFormat="false" ht="6.95" hidden="false" customHeight="true" outlineLevel="0" collapsed="false">
      <c r="A106" s="32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="32" customFormat="true" ht="6.95" hidden="false" customHeight="true" outlineLevel="0" collapsed="false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customFormat="false" ht="36.95" hidden="false" customHeight="true" outlineLevel="0" collapsed="false">
      <c r="A111" s="32"/>
      <c r="B111" s="33"/>
      <c r="C111" s="15" t="s">
        <v>163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35"/>
    </row>
    <row r="112" customFormat="false" ht="6.95" hidden="false" customHeight="true" outlineLevel="0" collapsed="false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customFormat="false" ht="30" hidden="false" customHeight="true" outlineLevel="0" collapsed="false">
      <c r="A113" s="32"/>
      <c r="B113" s="33"/>
      <c r="C113" s="25" t="s">
        <v>18</v>
      </c>
      <c r="D113" s="34"/>
      <c r="E113" s="34"/>
      <c r="F113" s="136" t="str">
        <f aca="false">F6</f>
        <v>201623_-_Rekonstrukce_luzkoveho_oddeleni(1)L2</v>
      </c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34"/>
      <c r="R113" s="35"/>
    </row>
    <row r="114" customFormat="false" ht="36.95" hidden="false" customHeight="true" outlineLevel="0" collapsed="false">
      <c r="A114" s="32"/>
      <c r="B114" s="33"/>
      <c r="C114" s="74" t="s">
        <v>138</v>
      </c>
      <c r="D114" s="34"/>
      <c r="E114" s="34"/>
      <c r="F114" s="76" t="str">
        <f aca="false">F7</f>
        <v>35 - místnost 322 ča - 35 - místnost 322 čajová ...</v>
      </c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34"/>
      <c r="R114" s="35"/>
    </row>
    <row r="115" customFormat="false" ht="6.95" hidden="false" customHeight="true" outlineLevel="0" collapsed="false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customFormat="false" ht="18" hidden="false" customHeight="true" outlineLevel="0" collapsed="false">
      <c r="A116" s="32"/>
      <c r="B116" s="33"/>
      <c r="C116" s="25" t="s">
        <v>22</v>
      </c>
      <c r="D116" s="34"/>
      <c r="E116" s="34"/>
      <c r="F116" s="21" t="str">
        <f aca="false">F9</f>
        <v> </v>
      </c>
      <c r="G116" s="34"/>
      <c r="H116" s="34"/>
      <c r="I116" s="34"/>
      <c r="J116" s="34"/>
      <c r="K116" s="25" t="s">
        <v>24</v>
      </c>
      <c r="L116" s="34"/>
      <c r="M116" s="79" t="str">
        <f aca="false">IF(O9="","",O9)</f>
        <v>17. 11. 2017</v>
      </c>
      <c r="N116" s="79"/>
      <c r="O116" s="79"/>
      <c r="P116" s="79"/>
      <c r="Q116" s="34"/>
      <c r="R116" s="35"/>
    </row>
    <row r="117" customFormat="false" ht="6.95" hidden="false" customHeight="true" outlineLevel="0" collapsed="false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customFormat="false" ht="15" hidden="false" customHeight="false" outlineLevel="0" collapsed="false">
      <c r="A118" s="32"/>
      <c r="B118" s="33"/>
      <c r="C118" s="25" t="s">
        <v>26</v>
      </c>
      <c r="D118" s="34"/>
      <c r="E118" s="34"/>
      <c r="F118" s="21" t="str">
        <f aca="false">E12</f>
        <v> </v>
      </c>
      <c r="G118" s="34"/>
      <c r="H118" s="34"/>
      <c r="I118" s="34"/>
      <c r="J118" s="34"/>
      <c r="K118" s="25" t="s">
        <v>30</v>
      </c>
      <c r="L118" s="34"/>
      <c r="M118" s="21" t="str">
        <f aca="false">E18</f>
        <v> </v>
      </c>
      <c r="N118" s="21"/>
      <c r="O118" s="21"/>
      <c r="P118" s="21"/>
      <c r="Q118" s="21"/>
      <c r="R118" s="35"/>
    </row>
    <row r="119" customFormat="false" ht="14.45" hidden="false" customHeight="true" outlineLevel="0" collapsed="false">
      <c r="A119" s="32"/>
      <c r="B119" s="33"/>
      <c r="C119" s="25" t="s">
        <v>29</v>
      </c>
      <c r="D119" s="34"/>
      <c r="E119" s="34"/>
      <c r="F119" s="21" t="str">
        <f aca="false">IF(E15="","",E15)</f>
        <v> </v>
      </c>
      <c r="G119" s="34"/>
      <c r="H119" s="34"/>
      <c r="I119" s="34"/>
      <c r="J119" s="34"/>
      <c r="K119" s="25" t="s">
        <v>32</v>
      </c>
      <c r="L119" s="34"/>
      <c r="M119" s="21" t="str">
        <f aca="false">E21</f>
        <v> </v>
      </c>
      <c r="N119" s="21"/>
      <c r="O119" s="21"/>
      <c r="P119" s="21"/>
      <c r="Q119" s="21"/>
      <c r="R119" s="35"/>
    </row>
    <row r="120" customFormat="false" ht="10.35" hidden="false" customHeight="true" outlineLevel="0" collapsed="false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="173" customFormat="true" ht="29.25" hidden="false" customHeight="true" outlineLevel="0" collapsed="false">
      <c r="B121" s="174"/>
      <c r="C121" s="175" t="s">
        <v>164</v>
      </c>
      <c r="D121" s="176" t="s">
        <v>165</v>
      </c>
      <c r="E121" s="176" t="s">
        <v>55</v>
      </c>
      <c r="F121" s="176" t="s">
        <v>166</v>
      </c>
      <c r="G121" s="176"/>
      <c r="H121" s="176"/>
      <c r="I121" s="176"/>
      <c r="J121" s="176" t="s">
        <v>167</v>
      </c>
      <c r="K121" s="176" t="s">
        <v>168</v>
      </c>
      <c r="L121" s="176" t="s">
        <v>169</v>
      </c>
      <c r="M121" s="176"/>
      <c r="N121" s="177" t="s">
        <v>143</v>
      </c>
      <c r="O121" s="177"/>
      <c r="P121" s="177"/>
      <c r="Q121" s="177"/>
      <c r="R121" s="178"/>
      <c r="T121" s="86" t="s">
        <v>170</v>
      </c>
      <c r="U121" s="87" t="s">
        <v>37</v>
      </c>
      <c r="V121" s="87" t="s">
        <v>171</v>
      </c>
      <c r="W121" s="87" t="s">
        <v>172</v>
      </c>
      <c r="X121" s="87" t="s">
        <v>173</v>
      </c>
      <c r="Y121" s="87" t="s">
        <v>174</v>
      </c>
      <c r="Z121" s="87" t="s">
        <v>175</v>
      </c>
      <c r="AA121" s="88" t="s">
        <v>176</v>
      </c>
    </row>
    <row r="122" s="32" customFormat="true" ht="29.25" hidden="false" customHeight="true" outlineLevel="0" collapsed="false">
      <c r="B122" s="33"/>
      <c r="C122" s="90" t="s">
        <v>140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179" t="n">
        <f aca="false">BK122</f>
        <v>0</v>
      </c>
      <c r="O122" s="179"/>
      <c r="P122" s="179"/>
      <c r="Q122" s="179"/>
      <c r="R122" s="35"/>
      <c r="T122" s="89"/>
      <c r="U122" s="54"/>
      <c r="V122" s="54"/>
      <c r="W122" s="180" t="n">
        <f aca="false">W123+W140+W178</f>
        <v>0</v>
      </c>
      <c r="X122" s="54"/>
      <c r="Y122" s="180" t="n">
        <f aca="false">Y123+Y140+Y178</f>
        <v>0</v>
      </c>
      <c r="Z122" s="54"/>
      <c r="AA122" s="181" t="n">
        <f aca="false">AA123+AA140+AA178</f>
        <v>0</v>
      </c>
      <c r="AT122" s="10" t="s">
        <v>72</v>
      </c>
      <c r="AU122" s="10" t="s">
        <v>145</v>
      </c>
      <c r="BK122" s="182" t="n">
        <f aca="false">BK123+BK140+BK178</f>
        <v>0</v>
      </c>
    </row>
    <row r="123" s="183" customFormat="true" ht="37.35" hidden="false" customHeight="true" outlineLevel="0" collapsed="false">
      <c r="B123" s="184"/>
      <c r="C123" s="185"/>
      <c r="D123" s="186" t="s">
        <v>146</v>
      </c>
      <c r="E123" s="186"/>
      <c r="F123" s="186"/>
      <c r="G123" s="186"/>
      <c r="H123" s="186"/>
      <c r="I123" s="186"/>
      <c r="J123" s="186"/>
      <c r="K123" s="186"/>
      <c r="L123" s="186"/>
      <c r="M123" s="186"/>
      <c r="N123" s="187" t="n">
        <f aca="false">BK123</f>
        <v>0</v>
      </c>
      <c r="O123" s="187"/>
      <c r="P123" s="187"/>
      <c r="Q123" s="187"/>
      <c r="R123" s="188"/>
      <c r="T123" s="189"/>
      <c r="U123" s="185"/>
      <c r="V123" s="185"/>
      <c r="W123" s="190" t="n">
        <f aca="false">W124+W134</f>
        <v>0</v>
      </c>
      <c r="X123" s="185"/>
      <c r="Y123" s="190" t="n">
        <f aca="false">Y124+Y134</f>
        <v>0</v>
      </c>
      <c r="Z123" s="185"/>
      <c r="AA123" s="191" t="n">
        <f aca="false">AA124+AA134</f>
        <v>0</v>
      </c>
      <c r="AR123" s="192" t="s">
        <v>81</v>
      </c>
      <c r="AT123" s="193" t="s">
        <v>72</v>
      </c>
      <c r="AU123" s="193" t="s">
        <v>73</v>
      </c>
      <c r="AY123" s="192" t="s">
        <v>177</v>
      </c>
      <c r="BK123" s="194" t="n">
        <f aca="false">BK124+BK134</f>
        <v>0</v>
      </c>
    </row>
    <row r="124" customFormat="false" ht="19.9" hidden="false" customHeight="true" outlineLevel="0" collapsed="false">
      <c r="A124" s="183"/>
      <c r="B124" s="184"/>
      <c r="C124" s="185"/>
      <c r="D124" s="195" t="s">
        <v>147</v>
      </c>
      <c r="E124" s="195"/>
      <c r="F124" s="195"/>
      <c r="G124" s="195"/>
      <c r="H124" s="195"/>
      <c r="I124" s="195"/>
      <c r="J124" s="195"/>
      <c r="K124" s="195"/>
      <c r="L124" s="195"/>
      <c r="M124" s="195"/>
      <c r="N124" s="196" t="n">
        <f aca="false">BK124</f>
        <v>0</v>
      </c>
      <c r="O124" s="196"/>
      <c r="P124" s="196"/>
      <c r="Q124" s="196"/>
      <c r="R124" s="188"/>
      <c r="T124" s="189"/>
      <c r="U124" s="185"/>
      <c r="V124" s="185"/>
      <c r="W124" s="190" t="n">
        <f aca="false">SUM(W125:W133)</f>
        <v>0</v>
      </c>
      <c r="X124" s="185"/>
      <c r="Y124" s="190" t="n">
        <f aca="false">SUM(Y125:Y133)</f>
        <v>0</v>
      </c>
      <c r="Z124" s="185"/>
      <c r="AA124" s="191" t="n">
        <f aca="false">SUM(AA125:AA133)</f>
        <v>0</v>
      </c>
      <c r="AR124" s="192" t="s">
        <v>81</v>
      </c>
      <c r="AT124" s="193" t="s">
        <v>72</v>
      </c>
      <c r="AU124" s="193" t="s">
        <v>81</v>
      </c>
      <c r="AY124" s="192" t="s">
        <v>177</v>
      </c>
      <c r="BK124" s="194" t="n">
        <f aca="false">SUM(BK125:BK133)</f>
        <v>0</v>
      </c>
    </row>
    <row r="125" s="32" customFormat="true" ht="25.5" hidden="false" customHeight="true" outlineLevel="0" collapsed="false">
      <c r="B125" s="162"/>
      <c r="C125" s="197" t="s">
        <v>81</v>
      </c>
      <c r="D125" s="197" t="s">
        <v>178</v>
      </c>
      <c r="E125" s="198" t="s">
        <v>179</v>
      </c>
      <c r="F125" s="199" t="s">
        <v>180</v>
      </c>
      <c r="G125" s="199"/>
      <c r="H125" s="199"/>
      <c r="I125" s="199"/>
      <c r="J125" s="200" t="s">
        <v>181</v>
      </c>
      <c r="K125" s="201" t="n">
        <v>6.48</v>
      </c>
      <c r="L125" s="202" t="n">
        <v>0</v>
      </c>
      <c r="M125" s="202"/>
      <c r="N125" s="203" t="n">
        <f aca="false">ROUND(L125*K125,2)</f>
        <v>0</v>
      </c>
      <c r="O125" s="203"/>
      <c r="P125" s="203"/>
      <c r="Q125" s="203"/>
      <c r="R125" s="164"/>
      <c r="T125" s="204"/>
      <c r="U125" s="44" t="s">
        <v>38</v>
      </c>
      <c r="V125" s="34"/>
      <c r="W125" s="205" t="n">
        <f aca="false">V125*K125</f>
        <v>0</v>
      </c>
      <c r="X125" s="205" t="n">
        <v>0</v>
      </c>
      <c r="Y125" s="205" t="n">
        <f aca="false">X125*K125</f>
        <v>0</v>
      </c>
      <c r="Z125" s="205" t="n">
        <v>0</v>
      </c>
      <c r="AA125" s="206" t="n">
        <f aca="false">Z125*K125</f>
        <v>0</v>
      </c>
      <c r="AR125" s="10" t="s">
        <v>182</v>
      </c>
      <c r="AT125" s="10" t="s">
        <v>178</v>
      </c>
      <c r="AU125" s="10" t="s">
        <v>136</v>
      </c>
      <c r="AY125" s="10" t="s">
        <v>177</v>
      </c>
      <c r="BE125" s="123" t="n">
        <f aca="false">IF(U125="základní",N125,0)</f>
        <v>0</v>
      </c>
      <c r="BF125" s="123" t="n">
        <f aca="false">IF(U125="snížená",N125,0)</f>
        <v>0</v>
      </c>
      <c r="BG125" s="123" t="n">
        <f aca="false">IF(U125="zákl. přenesená",N125,0)</f>
        <v>0</v>
      </c>
      <c r="BH125" s="123" t="n">
        <f aca="false">IF(U125="sníž. přenesená",N125,0)</f>
        <v>0</v>
      </c>
      <c r="BI125" s="123" t="n">
        <f aca="false">IF(U125="nulová",N125,0)</f>
        <v>0</v>
      </c>
      <c r="BJ125" s="10" t="s">
        <v>81</v>
      </c>
      <c r="BK125" s="123" t="n">
        <f aca="false">ROUND(L125*K125,2)</f>
        <v>0</v>
      </c>
      <c r="BL125" s="10" t="s">
        <v>182</v>
      </c>
      <c r="BM125" s="10" t="s">
        <v>623</v>
      </c>
    </row>
    <row r="126" s="207" customFormat="true" ht="16.5" hidden="false" customHeight="true" outlineLevel="0" collapsed="false">
      <c r="B126" s="208"/>
      <c r="C126" s="209"/>
      <c r="D126" s="209"/>
      <c r="E126" s="210"/>
      <c r="F126" s="211" t="s">
        <v>411</v>
      </c>
      <c r="G126" s="211"/>
      <c r="H126" s="211"/>
      <c r="I126" s="211"/>
      <c r="J126" s="209"/>
      <c r="K126" s="212" t="n">
        <v>6.48</v>
      </c>
      <c r="L126" s="209"/>
      <c r="M126" s="209"/>
      <c r="N126" s="209"/>
      <c r="O126" s="209"/>
      <c r="P126" s="209"/>
      <c r="Q126" s="209"/>
      <c r="R126" s="213"/>
      <c r="T126" s="214"/>
      <c r="U126" s="209"/>
      <c r="V126" s="209"/>
      <c r="W126" s="209"/>
      <c r="X126" s="209"/>
      <c r="Y126" s="209"/>
      <c r="Z126" s="209"/>
      <c r="AA126" s="215"/>
      <c r="AT126" s="216" t="s">
        <v>185</v>
      </c>
      <c r="AU126" s="216" t="s">
        <v>136</v>
      </c>
      <c r="AV126" s="207" t="s">
        <v>136</v>
      </c>
      <c r="AW126" s="207" t="s">
        <v>31</v>
      </c>
      <c r="AX126" s="207" t="s">
        <v>73</v>
      </c>
      <c r="AY126" s="216" t="s">
        <v>177</v>
      </c>
    </row>
    <row r="127" s="217" customFormat="true" ht="16.5" hidden="false" customHeight="true" outlineLevel="0" collapsed="false">
      <c r="B127" s="218"/>
      <c r="C127" s="219"/>
      <c r="D127" s="219"/>
      <c r="E127" s="220"/>
      <c r="F127" s="221" t="s">
        <v>186</v>
      </c>
      <c r="G127" s="221"/>
      <c r="H127" s="221"/>
      <c r="I127" s="221"/>
      <c r="J127" s="219"/>
      <c r="K127" s="222" t="n">
        <v>6.48</v>
      </c>
      <c r="L127" s="219"/>
      <c r="M127" s="219"/>
      <c r="N127" s="219"/>
      <c r="O127" s="219"/>
      <c r="P127" s="219"/>
      <c r="Q127" s="219"/>
      <c r="R127" s="223"/>
      <c r="T127" s="224"/>
      <c r="U127" s="219"/>
      <c r="V127" s="219"/>
      <c r="W127" s="219"/>
      <c r="X127" s="219"/>
      <c r="Y127" s="219"/>
      <c r="Z127" s="219"/>
      <c r="AA127" s="225"/>
      <c r="AT127" s="226" t="s">
        <v>185</v>
      </c>
      <c r="AU127" s="226" t="s">
        <v>136</v>
      </c>
      <c r="AV127" s="217" t="s">
        <v>182</v>
      </c>
      <c r="AW127" s="217" t="s">
        <v>31</v>
      </c>
      <c r="AX127" s="217" t="s">
        <v>81</v>
      </c>
      <c r="AY127" s="226" t="s">
        <v>177</v>
      </c>
    </row>
    <row r="128" s="32" customFormat="true" ht="38.25" hidden="false" customHeight="true" outlineLevel="0" collapsed="false">
      <c r="B128" s="162"/>
      <c r="C128" s="197" t="s">
        <v>136</v>
      </c>
      <c r="D128" s="197" t="s">
        <v>178</v>
      </c>
      <c r="E128" s="198" t="s">
        <v>187</v>
      </c>
      <c r="F128" s="199" t="s">
        <v>188</v>
      </c>
      <c r="G128" s="199"/>
      <c r="H128" s="199"/>
      <c r="I128" s="199"/>
      <c r="J128" s="200" t="s">
        <v>181</v>
      </c>
      <c r="K128" s="201" t="n">
        <v>6.48</v>
      </c>
      <c r="L128" s="202" t="n">
        <v>0</v>
      </c>
      <c r="M128" s="202"/>
      <c r="N128" s="203" t="n">
        <f aca="false">ROUND(L128*K128,2)</f>
        <v>0</v>
      </c>
      <c r="O128" s="203"/>
      <c r="P128" s="203"/>
      <c r="Q128" s="203"/>
      <c r="R128" s="164"/>
      <c r="T128" s="204"/>
      <c r="U128" s="44" t="s">
        <v>38</v>
      </c>
      <c r="V128" s="34"/>
      <c r="W128" s="205" t="n">
        <f aca="false">V128*K128</f>
        <v>0</v>
      </c>
      <c r="X128" s="205" t="n">
        <v>0</v>
      </c>
      <c r="Y128" s="205" t="n">
        <f aca="false">X128*K128</f>
        <v>0</v>
      </c>
      <c r="Z128" s="205" t="n">
        <v>0</v>
      </c>
      <c r="AA128" s="206" t="n">
        <f aca="false">Z128*K128</f>
        <v>0</v>
      </c>
      <c r="AR128" s="10" t="s">
        <v>182</v>
      </c>
      <c r="AT128" s="10" t="s">
        <v>178</v>
      </c>
      <c r="AU128" s="10" t="s">
        <v>136</v>
      </c>
      <c r="AY128" s="10" t="s">
        <v>177</v>
      </c>
      <c r="BE128" s="123" t="n">
        <f aca="false">IF(U128="základní",N128,0)</f>
        <v>0</v>
      </c>
      <c r="BF128" s="123" t="n">
        <f aca="false">IF(U128="snížená",N128,0)</f>
        <v>0</v>
      </c>
      <c r="BG128" s="123" t="n">
        <f aca="false">IF(U128="zákl. přenesená",N128,0)</f>
        <v>0</v>
      </c>
      <c r="BH128" s="123" t="n">
        <f aca="false">IF(U128="sníž. přenesená",N128,0)</f>
        <v>0</v>
      </c>
      <c r="BI128" s="123" t="n">
        <f aca="false">IF(U128="nulová",N128,0)</f>
        <v>0</v>
      </c>
      <c r="BJ128" s="10" t="s">
        <v>81</v>
      </c>
      <c r="BK128" s="123" t="n">
        <f aca="false">ROUND(L128*K128,2)</f>
        <v>0</v>
      </c>
      <c r="BL128" s="10" t="s">
        <v>182</v>
      </c>
      <c r="BM128" s="10" t="s">
        <v>624</v>
      </c>
    </row>
    <row r="129" s="207" customFormat="true" ht="16.5" hidden="false" customHeight="true" outlineLevel="0" collapsed="false">
      <c r="B129" s="208"/>
      <c r="C129" s="209"/>
      <c r="D129" s="209"/>
      <c r="E129" s="210"/>
      <c r="F129" s="211" t="s">
        <v>411</v>
      </c>
      <c r="G129" s="211"/>
      <c r="H129" s="211"/>
      <c r="I129" s="211"/>
      <c r="J129" s="209"/>
      <c r="K129" s="212" t="n">
        <v>6.48</v>
      </c>
      <c r="L129" s="209"/>
      <c r="M129" s="209"/>
      <c r="N129" s="209"/>
      <c r="O129" s="209"/>
      <c r="P129" s="209"/>
      <c r="Q129" s="209"/>
      <c r="R129" s="213"/>
      <c r="T129" s="214"/>
      <c r="U129" s="209"/>
      <c r="V129" s="209"/>
      <c r="W129" s="209"/>
      <c r="X129" s="209"/>
      <c r="Y129" s="209"/>
      <c r="Z129" s="209"/>
      <c r="AA129" s="215"/>
      <c r="AT129" s="216" t="s">
        <v>185</v>
      </c>
      <c r="AU129" s="216" t="s">
        <v>136</v>
      </c>
      <c r="AV129" s="207" t="s">
        <v>136</v>
      </c>
      <c r="AW129" s="207" t="s">
        <v>31</v>
      </c>
      <c r="AX129" s="207" t="s">
        <v>73</v>
      </c>
      <c r="AY129" s="216" t="s">
        <v>177</v>
      </c>
    </row>
    <row r="130" s="217" customFormat="true" ht="16.5" hidden="false" customHeight="true" outlineLevel="0" collapsed="false">
      <c r="B130" s="218"/>
      <c r="C130" s="219"/>
      <c r="D130" s="219"/>
      <c r="E130" s="220"/>
      <c r="F130" s="221" t="s">
        <v>186</v>
      </c>
      <c r="G130" s="221"/>
      <c r="H130" s="221"/>
      <c r="I130" s="221"/>
      <c r="J130" s="219"/>
      <c r="K130" s="222" t="n">
        <v>6.48</v>
      </c>
      <c r="L130" s="219"/>
      <c r="M130" s="219"/>
      <c r="N130" s="219"/>
      <c r="O130" s="219"/>
      <c r="P130" s="219"/>
      <c r="Q130" s="219"/>
      <c r="R130" s="223"/>
      <c r="T130" s="224"/>
      <c r="U130" s="219"/>
      <c r="V130" s="219"/>
      <c r="W130" s="219"/>
      <c r="X130" s="219"/>
      <c r="Y130" s="219"/>
      <c r="Z130" s="219"/>
      <c r="AA130" s="225"/>
      <c r="AT130" s="226" t="s">
        <v>185</v>
      </c>
      <c r="AU130" s="226" t="s">
        <v>136</v>
      </c>
      <c r="AV130" s="217" t="s">
        <v>182</v>
      </c>
      <c r="AW130" s="217" t="s">
        <v>31</v>
      </c>
      <c r="AX130" s="217" t="s">
        <v>81</v>
      </c>
      <c r="AY130" s="226" t="s">
        <v>177</v>
      </c>
    </row>
    <row r="131" s="32" customFormat="true" ht="25.5" hidden="false" customHeight="true" outlineLevel="0" collapsed="false">
      <c r="B131" s="162"/>
      <c r="C131" s="197" t="s">
        <v>190</v>
      </c>
      <c r="D131" s="197" t="s">
        <v>178</v>
      </c>
      <c r="E131" s="198" t="s">
        <v>204</v>
      </c>
      <c r="F131" s="199" t="s">
        <v>205</v>
      </c>
      <c r="G131" s="199"/>
      <c r="H131" s="199"/>
      <c r="I131" s="199"/>
      <c r="J131" s="200" t="s">
        <v>181</v>
      </c>
      <c r="K131" s="201" t="n">
        <v>5.4</v>
      </c>
      <c r="L131" s="202" t="n">
        <v>0</v>
      </c>
      <c r="M131" s="202"/>
      <c r="N131" s="203" t="n">
        <f aca="false">ROUND(L131*K131,2)</f>
        <v>0</v>
      </c>
      <c r="O131" s="203"/>
      <c r="P131" s="203"/>
      <c r="Q131" s="203"/>
      <c r="R131" s="164"/>
      <c r="T131" s="204"/>
      <c r="U131" s="44" t="s">
        <v>38</v>
      </c>
      <c r="V131" s="34"/>
      <c r="W131" s="205" t="n">
        <f aca="false">V131*K131</f>
        <v>0</v>
      </c>
      <c r="X131" s="205" t="n">
        <v>0</v>
      </c>
      <c r="Y131" s="205" t="n">
        <f aca="false">X131*K131</f>
        <v>0</v>
      </c>
      <c r="Z131" s="205" t="n">
        <v>0</v>
      </c>
      <c r="AA131" s="206" t="n">
        <f aca="false">Z131*K131</f>
        <v>0</v>
      </c>
      <c r="AR131" s="10" t="s">
        <v>182</v>
      </c>
      <c r="AT131" s="10" t="s">
        <v>178</v>
      </c>
      <c r="AU131" s="10" t="s">
        <v>136</v>
      </c>
      <c r="AY131" s="10" t="s">
        <v>177</v>
      </c>
      <c r="BE131" s="123" t="n">
        <f aca="false">IF(U131="základní",N131,0)</f>
        <v>0</v>
      </c>
      <c r="BF131" s="123" t="n">
        <f aca="false">IF(U131="snížená",N131,0)</f>
        <v>0</v>
      </c>
      <c r="BG131" s="123" t="n">
        <f aca="false">IF(U131="zákl. přenesená",N131,0)</f>
        <v>0</v>
      </c>
      <c r="BH131" s="123" t="n">
        <f aca="false">IF(U131="sníž. přenesená",N131,0)</f>
        <v>0</v>
      </c>
      <c r="BI131" s="123" t="n">
        <f aca="false">IF(U131="nulová",N131,0)</f>
        <v>0</v>
      </c>
      <c r="BJ131" s="10" t="s">
        <v>81</v>
      </c>
      <c r="BK131" s="123" t="n">
        <f aca="false">ROUND(L131*K131,2)</f>
        <v>0</v>
      </c>
      <c r="BL131" s="10" t="s">
        <v>182</v>
      </c>
      <c r="BM131" s="10" t="s">
        <v>625</v>
      </c>
    </row>
    <row r="132" s="207" customFormat="true" ht="16.5" hidden="false" customHeight="true" outlineLevel="0" collapsed="false">
      <c r="B132" s="208"/>
      <c r="C132" s="209"/>
      <c r="D132" s="209"/>
      <c r="E132" s="210"/>
      <c r="F132" s="211" t="s">
        <v>414</v>
      </c>
      <c r="G132" s="211"/>
      <c r="H132" s="211"/>
      <c r="I132" s="211"/>
      <c r="J132" s="209"/>
      <c r="K132" s="212" t="n">
        <v>5.4</v>
      </c>
      <c r="L132" s="209"/>
      <c r="M132" s="209"/>
      <c r="N132" s="209"/>
      <c r="O132" s="209"/>
      <c r="P132" s="209"/>
      <c r="Q132" s="209"/>
      <c r="R132" s="213"/>
      <c r="T132" s="214"/>
      <c r="U132" s="209"/>
      <c r="V132" s="209"/>
      <c r="W132" s="209"/>
      <c r="X132" s="209"/>
      <c r="Y132" s="209"/>
      <c r="Z132" s="209"/>
      <c r="AA132" s="215"/>
      <c r="AT132" s="216" t="s">
        <v>185</v>
      </c>
      <c r="AU132" s="216" t="s">
        <v>136</v>
      </c>
      <c r="AV132" s="207" t="s">
        <v>136</v>
      </c>
      <c r="AW132" s="207" t="s">
        <v>31</v>
      </c>
      <c r="AX132" s="207" t="s">
        <v>73</v>
      </c>
      <c r="AY132" s="216" t="s">
        <v>177</v>
      </c>
    </row>
    <row r="133" s="217" customFormat="true" ht="16.5" hidden="false" customHeight="true" outlineLevel="0" collapsed="false">
      <c r="B133" s="218"/>
      <c r="C133" s="219"/>
      <c r="D133" s="219"/>
      <c r="E133" s="220"/>
      <c r="F133" s="221" t="s">
        <v>186</v>
      </c>
      <c r="G133" s="221"/>
      <c r="H133" s="221"/>
      <c r="I133" s="221"/>
      <c r="J133" s="219"/>
      <c r="K133" s="222" t="n">
        <v>5.4</v>
      </c>
      <c r="L133" s="219"/>
      <c r="M133" s="219"/>
      <c r="N133" s="219"/>
      <c r="O133" s="219"/>
      <c r="P133" s="219"/>
      <c r="Q133" s="219"/>
      <c r="R133" s="223"/>
      <c r="T133" s="224"/>
      <c r="U133" s="219"/>
      <c r="V133" s="219"/>
      <c r="W133" s="219"/>
      <c r="X133" s="219"/>
      <c r="Y133" s="219"/>
      <c r="Z133" s="219"/>
      <c r="AA133" s="225"/>
      <c r="AT133" s="226" t="s">
        <v>185</v>
      </c>
      <c r="AU133" s="226" t="s">
        <v>136</v>
      </c>
      <c r="AV133" s="217" t="s">
        <v>182</v>
      </c>
      <c r="AW133" s="217" t="s">
        <v>31</v>
      </c>
      <c r="AX133" s="217" t="s">
        <v>81</v>
      </c>
      <c r="AY133" s="226" t="s">
        <v>177</v>
      </c>
    </row>
    <row r="134" s="183" customFormat="true" ht="29.85" hidden="false" customHeight="true" outlineLevel="0" collapsed="false">
      <c r="B134" s="184"/>
      <c r="C134" s="185"/>
      <c r="D134" s="195" t="s">
        <v>148</v>
      </c>
      <c r="E134" s="195"/>
      <c r="F134" s="195"/>
      <c r="G134" s="195"/>
      <c r="H134" s="195"/>
      <c r="I134" s="195"/>
      <c r="J134" s="195"/>
      <c r="K134" s="195"/>
      <c r="L134" s="195"/>
      <c r="M134" s="195"/>
      <c r="N134" s="196" t="n">
        <f aca="false">BK134</f>
        <v>0</v>
      </c>
      <c r="O134" s="196"/>
      <c r="P134" s="196"/>
      <c r="Q134" s="196"/>
      <c r="R134" s="188"/>
      <c r="T134" s="189"/>
      <c r="U134" s="185"/>
      <c r="V134" s="185"/>
      <c r="W134" s="190" t="n">
        <f aca="false">SUM(W135:W139)</f>
        <v>0</v>
      </c>
      <c r="X134" s="185"/>
      <c r="Y134" s="190" t="n">
        <f aca="false">SUM(Y135:Y139)</f>
        <v>0</v>
      </c>
      <c r="Z134" s="185"/>
      <c r="AA134" s="191" t="n">
        <f aca="false">SUM(AA135:AA139)</f>
        <v>0</v>
      </c>
      <c r="AR134" s="192" t="s">
        <v>81</v>
      </c>
      <c r="AT134" s="193" t="s">
        <v>72</v>
      </c>
      <c r="AU134" s="193" t="s">
        <v>81</v>
      </c>
      <c r="AY134" s="192" t="s">
        <v>177</v>
      </c>
      <c r="BK134" s="194" t="n">
        <f aca="false">SUM(BK135:BK139)</f>
        <v>0</v>
      </c>
    </row>
    <row r="135" s="32" customFormat="true" ht="38.25" hidden="false" customHeight="true" outlineLevel="0" collapsed="false">
      <c r="B135" s="162"/>
      <c r="C135" s="197" t="s">
        <v>182</v>
      </c>
      <c r="D135" s="197" t="s">
        <v>178</v>
      </c>
      <c r="E135" s="198" t="s">
        <v>211</v>
      </c>
      <c r="F135" s="199" t="s">
        <v>212</v>
      </c>
      <c r="G135" s="199"/>
      <c r="H135" s="199"/>
      <c r="I135" s="199"/>
      <c r="J135" s="200" t="s">
        <v>213</v>
      </c>
      <c r="K135" s="201" t="n">
        <v>0.602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626</v>
      </c>
    </row>
    <row r="136" s="32" customFormat="true" ht="25.5" hidden="false" customHeight="true" outlineLevel="0" collapsed="false">
      <c r="B136" s="162"/>
      <c r="C136" s="197" t="s">
        <v>199</v>
      </c>
      <c r="D136" s="197" t="s">
        <v>178</v>
      </c>
      <c r="E136" s="198" t="s">
        <v>216</v>
      </c>
      <c r="F136" s="199" t="s">
        <v>217</v>
      </c>
      <c r="G136" s="199"/>
      <c r="H136" s="199"/>
      <c r="I136" s="199"/>
      <c r="J136" s="200" t="s">
        <v>213</v>
      </c>
      <c r="K136" s="201" t="n">
        <v>5.418</v>
      </c>
      <c r="L136" s="202" t="n">
        <v>0</v>
      </c>
      <c r="M136" s="202"/>
      <c r="N136" s="203" t="n">
        <f aca="false">ROUND(L136*K136,2)</f>
        <v>0</v>
      </c>
      <c r="O136" s="203"/>
      <c r="P136" s="203"/>
      <c r="Q136" s="203"/>
      <c r="R136" s="164"/>
      <c r="T136" s="204"/>
      <c r="U136" s="44" t="s">
        <v>38</v>
      </c>
      <c r="V136" s="34"/>
      <c r="W136" s="205" t="n">
        <f aca="false">V136*K136</f>
        <v>0</v>
      </c>
      <c r="X136" s="205" t="n">
        <v>0</v>
      </c>
      <c r="Y136" s="205" t="n">
        <f aca="false">X136*K136</f>
        <v>0</v>
      </c>
      <c r="Z136" s="205" t="n">
        <v>0</v>
      </c>
      <c r="AA136" s="206" t="n">
        <f aca="false">Z136*K136</f>
        <v>0</v>
      </c>
      <c r="AR136" s="10" t="s">
        <v>182</v>
      </c>
      <c r="AT136" s="10" t="s">
        <v>178</v>
      </c>
      <c r="AU136" s="10" t="s">
        <v>136</v>
      </c>
      <c r="AY136" s="10" t="s">
        <v>177</v>
      </c>
      <c r="BE136" s="123" t="n">
        <f aca="false">IF(U136="základní",N136,0)</f>
        <v>0</v>
      </c>
      <c r="BF136" s="123" t="n">
        <f aca="false">IF(U136="snížená",N136,0)</f>
        <v>0</v>
      </c>
      <c r="BG136" s="123" t="n">
        <f aca="false">IF(U136="zákl. přenesená",N136,0)</f>
        <v>0</v>
      </c>
      <c r="BH136" s="123" t="n">
        <f aca="false">IF(U136="sníž. přenesená",N136,0)</f>
        <v>0</v>
      </c>
      <c r="BI136" s="123" t="n">
        <f aca="false">IF(U136="nulová",N136,0)</f>
        <v>0</v>
      </c>
      <c r="BJ136" s="10" t="s">
        <v>81</v>
      </c>
      <c r="BK136" s="123" t="n">
        <f aca="false">ROUND(L136*K136,2)</f>
        <v>0</v>
      </c>
      <c r="BL136" s="10" t="s">
        <v>182</v>
      </c>
      <c r="BM136" s="10" t="s">
        <v>627</v>
      </c>
    </row>
    <row r="137" s="207" customFormat="true" ht="16.5" hidden="false" customHeight="true" outlineLevel="0" collapsed="false">
      <c r="B137" s="208"/>
      <c r="C137" s="209"/>
      <c r="D137" s="209"/>
      <c r="E137" s="210"/>
      <c r="F137" s="211" t="s">
        <v>417</v>
      </c>
      <c r="G137" s="211"/>
      <c r="H137" s="211"/>
      <c r="I137" s="211"/>
      <c r="J137" s="209"/>
      <c r="K137" s="212" t="n">
        <v>5.418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s="217" customFormat="true" ht="16.5" hidden="false" customHeight="true" outlineLevel="0" collapsed="false">
      <c r="B138" s="218"/>
      <c r="C138" s="219"/>
      <c r="D138" s="219"/>
      <c r="E138" s="220"/>
      <c r="F138" s="221" t="s">
        <v>186</v>
      </c>
      <c r="G138" s="221"/>
      <c r="H138" s="221"/>
      <c r="I138" s="221"/>
      <c r="J138" s="219"/>
      <c r="K138" s="222" t="n">
        <v>5.418</v>
      </c>
      <c r="L138" s="219"/>
      <c r="M138" s="219"/>
      <c r="N138" s="219"/>
      <c r="O138" s="219"/>
      <c r="P138" s="219"/>
      <c r="Q138" s="219"/>
      <c r="R138" s="223"/>
      <c r="T138" s="224"/>
      <c r="U138" s="219"/>
      <c r="V138" s="219"/>
      <c r="W138" s="219"/>
      <c r="X138" s="219"/>
      <c r="Y138" s="219"/>
      <c r="Z138" s="219"/>
      <c r="AA138" s="225"/>
      <c r="AT138" s="226" t="s">
        <v>185</v>
      </c>
      <c r="AU138" s="226" t="s">
        <v>136</v>
      </c>
      <c r="AV138" s="217" t="s">
        <v>182</v>
      </c>
      <c r="AW138" s="217" t="s">
        <v>31</v>
      </c>
      <c r="AX138" s="217" t="s">
        <v>81</v>
      </c>
      <c r="AY138" s="226" t="s">
        <v>177</v>
      </c>
    </row>
    <row r="139" s="32" customFormat="true" ht="25.5" hidden="false" customHeight="true" outlineLevel="0" collapsed="false">
      <c r="B139" s="162"/>
      <c r="C139" s="197" t="s">
        <v>203</v>
      </c>
      <c r="D139" s="197" t="s">
        <v>178</v>
      </c>
      <c r="E139" s="198" t="s">
        <v>221</v>
      </c>
      <c r="F139" s="199" t="s">
        <v>222</v>
      </c>
      <c r="G139" s="199"/>
      <c r="H139" s="199"/>
      <c r="I139" s="199"/>
      <c r="J139" s="200" t="s">
        <v>213</v>
      </c>
      <c r="K139" s="201" t="n">
        <v>0.602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628</v>
      </c>
    </row>
    <row r="140" s="183" customFormat="true" ht="37.35" hidden="false" customHeight="true" outlineLevel="0" collapsed="false">
      <c r="B140" s="184"/>
      <c r="C140" s="185"/>
      <c r="D140" s="186" t="s">
        <v>149</v>
      </c>
      <c r="E140" s="186"/>
      <c r="F140" s="186"/>
      <c r="G140" s="186"/>
      <c r="H140" s="186"/>
      <c r="I140" s="186"/>
      <c r="J140" s="186"/>
      <c r="K140" s="186"/>
      <c r="L140" s="186"/>
      <c r="M140" s="186"/>
      <c r="N140" s="228" t="n">
        <f aca="false">BK140</f>
        <v>0</v>
      </c>
      <c r="O140" s="228"/>
      <c r="P140" s="228"/>
      <c r="Q140" s="228"/>
      <c r="R140" s="188"/>
      <c r="T140" s="189"/>
      <c r="U140" s="185"/>
      <c r="V140" s="185"/>
      <c r="W140" s="190" t="n">
        <f aca="false">W141+W154+W164</f>
        <v>0</v>
      </c>
      <c r="X140" s="185"/>
      <c r="Y140" s="190" t="n">
        <f aca="false">Y141+Y154+Y164</f>
        <v>0</v>
      </c>
      <c r="Z140" s="185"/>
      <c r="AA140" s="191" t="n">
        <f aca="false">AA141+AA154+AA164</f>
        <v>0</v>
      </c>
      <c r="AR140" s="192" t="s">
        <v>136</v>
      </c>
      <c r="AT140" s="193" t="s">
        <v>72</v>
      </c>
      <c r="AU140" s="193" t="s">
        <v>73</v>
      </c>
      <c r="AY140" s="192" t="s">
        <v>177</v>
      </c>
      <c r="BK140" s="194" t="n">
        <f aca="false">BK141+BK154+BK164</f>
        <v>0</v>
      </c>
    </row>
    <row r="141" customFormat="false" ht="19.9" hidden="false" customHeight="true" outlineLevel="0" collapsed="false">
      <c r="A141" s="183"/>
      <c r="B141" s="184"/>
      <c r="C141" s="185"/>
      <c r="D141" s="195" t="s">
        <v>151</v>
      </c>
      <c r="E141" s="195"/>
      <c r="F141" s="195"/>
      <c r="G141" s="195"/>
      <c r="H141" s="195"/>
      <c r="I141" s="195"/>
      <c r="J141" s="195"/>
      <c r="K141" s="195"/>
      <c r="L141" s="195"/>
      <c r="M141" s="195"/>
      <c r="N141" s="196" t="n">
        <f aca="false">BK141</f>
        <v>0</v>
      </c>
      <c r="O141" s="196"/>
      <c r="P141" s="196"/>
      <c r="Q141" s="196"/>
      <c r="R141" s="188"/>
      <c r="T141" s="189"/>
      <c r="U141" s="185"/>
      <c r="V141" s="185"/>
      <c r="W141" s="190" t="n">
        <f aca="false">SUM(W142:W153)</f>
        <v>0</v>
      </c>
      <c r="X141" s="185"/>
      <c r="Y141" s="190" t="n">
        <f aca="false">SUM(Y142:Y153)</f>
        <v>0</v>
      </c>
      <c r="Z141" s="185"/>
      <c r="AA141" s="191" t="n">
        <f aca="false">SUM(AA142:AA153)</f>
        <v>0</v>
      </c>
      <c r="AR141" s="192" t="s">
        <v>136</v>
      </c>
      <c r="AT141" s="193" t="s">
        <v>72</v>
      </c>
      <c r="AU141" s="193" t="s">
        <v>81</v>
      </c>
      <c r="AY141" s="192" t="s">
        <v>177</v>
      </c>
      <c r="BK141" s="194" t="n">
        <f aca="false">SUM(BK142:BK153)</f>
        <v>0</v>
      </c>
    </row>
    <row r="142" s="32" customFormat="true" ht="25.5" hidden="false" customHeight="true" outlineLevel="0" collapsed="false">
      <c r="B142" s="162"/>
      <c r="C142" s="197" t="s">
        <v>210</v>
      </c>
      <c r="D142" s="197" t="s">
        <v>178</v>
      </c>
      <c r="E142" s="198" t="s">
        <v>241</v>
      </c>
      <c r="F142" s="199" t="s">
        <v>242</v>
      </c>
      <c r="G142" s="199"/>
      <c r="H142" s="199"/>
      <c r="I142" s="199"/>
      <c r="J142" s="200" t="s">
        <v>181</v>
      </c>
      <c r="K142" s="201" t="n">
        <v>6.48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227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227</v>
      </c>
      <c r="BM142" s="10" t="s">
        <v>629</v>
      </c>
    </row>
    <row r="143" customFormat="false" ht="16.5" hidden="false" customHeight="true" outlineLevel="0" collapsed="false">
      <c r="A143" s="32"/>
      <c r="B143" s="162"/>
      <c r="C143" s="231" t="s">
        <v>215</v>
      </c>
      <c r="D143" s="231" t="s">
        <v>245</v>
      </c>
      <c r="E143" s="232" t="s">
        <v>246</v>
      </c>
      <c r="F143" s="233" t="s">
        <v>247</v>
      </c>
      <c r="G143" s="233"/>
      <c r="H143" s="233"/>
      <c r="I143" s="233"/>
      <c r="J143" s="234" t="s">
        <v>181</v>
      </c>
      <c r="K143" s="235" t="n">
        <v>7.128</v>
      </c>
      <c r="L143" s="236" t="n">
        <v>0</v>
      </c>
      <c r="M143" s="236"/>
      <c r="N143" s="237" t="n">
        <f aca="false">ROUND(L143*K143,2)</f>
        <v>0</v>
      </c>
      <c r="O143" s="237"/>
      <c r="P143" s="237"/>
      <c r="Q143" s="237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248</v>
      </c>
      <c r="AT143" s="10" t="s">
        <v>245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227</v>
      </c>
      <c r="BM143" s="10" t="s">
        <v>630</v>
      </c>
    </row>
    <row r="144" s="207" customFormat="true" ht="16.5" hidden="false" customHeight="true" outlineLevel="0" collapsed="false">
      <c r="B144" s="208"/>
      <c r="C144" s="209"/>
      <c r="D144" s="209"/>
      <c r="E144" s="210"/>
      <c r="F144" s="211" t="s">
        <v>421</v>
      </c>
      <c r="G144" s="211"/>
      <c r="H144" s="211"/>
      <c r="I144" s="211"/>
      <c r="J144" s="209"/>
      <c r="K144" s="212" t="n">
        <v>7.128</v>
      </c>
      <c r="L144" s="209"/>
      <c r="M144" s="209"/>
      <c r="N144" s="209"/>
      <c r="O144" s="209"/>
      <c r="P144" s="209"/>
      <c r="Q144" s="209"/>
      <c r="R144" s="213"/>
      <c r="T144" s="214"/>
      <c r="U144" s="209"/>
      <c r="V144" s="209"/>
      <c r="W144" s="209"/>
      <c r="X144" s="209"/>
      <c r="Y144" s="209"/>
      <c r="Z144" s="209"/>
      <c r="AA144" s="215"/>
      <c r="AT144" s="216" t="s">
        <v>185</v>
      </c>
      <c r="AU144" s="216" t="s">
        <v>136</v>
      </c>
      <c r="AV144" s="207" t="s">
        <v>136</v>
      </c>
      <c r="AW144" s="207" t="s">
        <v>31</v>
      </c>
      <c r="AX144" s="207" t="s">
        <v>73</v>
      </c>
      <c r="AY144" s="216" t="s">
        <v>177</v>
      </c>
    </row>
    <row r="145" s="217" customFormat="true" ht="16.5" hidden="false" customHeight="true" outlineLevel="0" collapsed="false">
      <c r="B145" s="218"/>
      <c r="C145" s="219"/>
      <c r="D145" s="219"/>
      <c r="E145" s="220"/>
      <c r="F145" s="221" t="s">
        <v>186</v>
      </c>
      <c r="G145" s="221"/>
      <c r="H145" s="221"/>
      <c r="I145" s="221"/>
      <c r="J145" s="219"/>
      <c r="K145" s="222" t="n">
        <v>7.128</v>
      </c>
      <c r="L145" s="219"/>
      <c r="M145" s="219"/>
      <c r="N145" s="219"/>
      <c r="O145" s="219"/>
      <c r="P145" s="219"/>
      <c r="Q145" s="219"/>
      <c r="R145" s="223"/>
      <c r="T145" s="224"/>
      <c r="U145" s="219"/>
      <c r="V145" s="219"/>
      <c r="W145" s="219"/>
      <c r="X145" s="219"/>
      <c r="Y145" s="219"/>
      <c r="Z145" s="219"/>
      <c r="AA145" s="225"/>
      <c r="AT145" s="226" t="s">
        <v>185</v>
      </c>
      <c r="AU145" s="226" t="s">
        <v>136</v>
      </c>
      <c r="AV145" s="217" t="s">
        <v>182</v>
      </c>
      <c r="AW145" s="217" t="s">
        <v>31</v>
      </c>
      <c r="AX145" s="217" t="s">
        <v>81</v>
      </c>
      <c r="AY145" s="226" t="s">
        <v>177</v>
      </c>
    </row>
    <row r="146" s="32" customFormat="true" ht="16.5" hidden="false" customHeight="true" outlineLevel="0" collapsed="false">
      <c r="B146" s="162"/>
      <c r="C146" s="197" t="s">
        <v>220</v>
      </c>
      <c r="D146" s="197" t="s">
        <v>178</v>
      </c>
      <c r="E146" s="198" t="s">
        <v>252</v>
      </c>
      <c r="F146" s="199" t="s">
        <v>253</v>
      </c>
      <c r="G146" s="199"/>
      <c r="H146" s="199"/>
      <c r="I146" s="199"/>
      <c r="J146" s="200" t="s">
        <v>181</v>
      </c>
      <c r="K146" s="201" t="n">
        <v>6.48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631</v>
      </c>
    </row>
    <row r="147" s="32" customFormat="true" ht="16.5" hidden="false" customHeight="true" outlineLevel="0" collapsed="false">
      <c r="B147" s="162"/>
      <c r="C147" s="197" t="s">
        <v>224</v>
      </c>
      <c r="D147" s="197" t="s">
        <v>178</v>
      </c>
      <c r="E147" s="198" t="s">
        <v>256</v>
      </c>
      <c r="F147" s="199" t="s">
        <v>257</v>
      </c>
      <c r="G147" s="199"/>
      <c r="H147" s="199"/>
      <c r="I147" s="199"/>
      <c r="J147" s="200" t="s">
        <v>197</v>
      </c>
      <c r="K147" s="201" t="n">
        <v>10.8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632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424</v>
      </c>
      <c r="G148" s="211"/>
      <c r="H148" s="211"/>
      <c r="I148" s="211"/>
      <c r="J148" s="209"/>
      <c r="K148" s="212" t="n">
        <v>10.8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s="217" customFormat="true" ht="16.5" hidden="false" customHeight="true" outlineLevel="0" collapsed="false">
      <c r="B149" s="218"/>
      <c r="C149" s="219"/>
      <c r="D149" s="219"/>
      <c r="E149" s="220"/>
      <c r="F149" s="221" t="s">
        <v>186</v>
      </c>
      <c r="G149" s="221"/>
      <c r="H149" s="221"/>
      <c r="I149" s="221"/>
      <c r="J149" s="219"/>
      <c r="K149" s="222" t="n">
        <v>10.8</v>
      </c>
      <c r="L149" s="219"/>
      <c r="M149" s="219"/>
      <c r="N149" s="219"/>
      <c r="O149" s="219"/>
      <c r="P149" s="219"/>
      <c r="Q149" s="219"/>
      <c r="R149" s="223"/>
      <c r="T149" s="224"/>
      <c r="U149" s="219"/>
      <c r="V149" s="219"/>
      <c r="W149" s="219"/>
      <c r="X149" s="219"/>
      <c r="Y149" s="219"/>
      <c r="Z149" s="219"/>
      <c r="AA149" s="225"/>
      <c r="AT149" s="226" t="s">
        <v>185</v>
      </c>
      <c r="AU149" s="226" t="s">
        <v>136</v>
      </c>
      <c r="AV149" s="217" t="s">
        <v>182</v>
      </c>
      <c r="AW149" s="217" t="s">
        <v>31</v>
      </c>
      <c r="AX149" s="217" t="s">
        <v>81</v>
      </c>
      <c r="AY149" s="226" t="s">
        <v>177</v>
      </c>
    </row>
    <row r="150" s="32" customFormat="true" ht="25.5" hidden="false" customHeight="true" outlineLevel="0" collapsed="false">
      <c r="B150" s="162"/>
      <c r="C150" s="197" t="s">
        <v>229</v>
      </c>
      <c r="D150" s="197" t="s">
        <v>178</v>
      </c>
      <c r="E150" s="198" t="s">
        <v>262</v>
      </c>
      <c r="F150" s="199" t="s">
        <v>263</v>
      </c>
      <c r="G150" s="199"/>
      <c r="H150" s="199"/>
      <c r="I150" s="199"/>
      <c r="J150" s="200" t="s">
        <v>181</v>
      </c>
      <c r="K150" s="201" t="n">
        <v>6.48</v>
      </c>
      <c r="L150" s="202" t="n">
        <v>0</v>
      </c>
      <c r="M150" s="202"/>
      <c r="N150" s="203" t="n">
        <f aca="false">ROUND(L150*K150,2)</f>
        <v>0</v>
      </c>
      <c r="O150" s="203"/>
      <c r="P150" s="203"/>
      <c r="Q150" s="203"/>
      <c r="R150" s="164"/>
      <c r="T150" s="204"/>
      <c r="U150" s="44" t="s">
        <v>38</v>
      </c>
      <c r="V150" s="34"/>
      <c r="W150" s="205" t="n">
        <f aca="false">V150*K150</f>
        <v>0</v>
      </c>
      <c r="X150" s="205" t="n">
        <v>0</v>
      </c>
      <c r="Y150" s="205" t="n">
        <f aca="false">X150*K150</f>
        <v>0</v>
      </c>
      <c r="Z150" s="205" t="n">
        <v>0</v>
      </c>
      <c r="AA150" s="206" t="n">
        <f aca="false">Z150*K150</f>
        <v>0</v>
      </c>
      <c r="AR150" s="10" t="s">
        <v>227</v>
      </c>
      <c r="AT150" s="10" t="s">
        <v>178</v>
      </c>
      <c r="AU150" s="10" t="s">
        <v>136</v>
      </c>
      <c r="AY150" s="10" t="s">
        <v>177</v>
      </c>
      <c r="BE150" s="123" t="n">
        <f aca="false">IF(U150="základní",N150,0)</f>
        <v>0</v>
      </c>
      <c r="BF150" s="123" t="n">
        <f aca="false">IF(U150="snížená",N150,0)</f>
        <v>0</v>
      </c>
      <c r="BG150" s="123" t="n">
        <f aca="false">IF(U150="zákl. přenesená",N150,0)</f>
        <v>0</v>
      </c>
      <c r="BH150" s="123" t="n">
        <f aca="false">IF(U150="sníž. přenesená",N150,0)</f>
        <v>0</v>
      </c>
      <c r="BI150" s="123" t="n">
        <f aca="false">IF(U150="nulová",N150,0)</f>
        <v>0</v>
      </c>
      <c r="BJ150" s="10" t="s">
        <v>81</v>
      </c>
      <c r="BK150" s="123" t="n">
        <f aca="false">ROUND(L150*K150,2)</f>
        <v>0</v>
      </c>
      <c r="BL150" s="10" t="s">
        <v>227</v>
      </c>
      <c r="BM150" s="10" t="s">
        <v>633</v>
      </c>
    </row>
    <row r="151" s="207" customFormat="true" ht="16.5" hidden="false" customHeight="true" outlineLevel="0" collapsed="false">
      <c r="B151" s="208"/>
      <c r="C151" s="209"/>
      <c r="D151" s="209"/>
      <c r="E151" s="210"/>
      <c r="F151" s="211" t="s">
        <v>411</v>
      </c>
      <c r="G151" s="211"/>
      <c r="H151" s="211"/>
      <c r="I151" s="211"/>
      <c r="J151" s="209"/>
      <c r="K151" s="212" t="n">
        <v>6.48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6.48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25.5" hidden="false" customHeight="true" outlineLevel="0" collapsed="false">
      <c r="B153" s="162"/>
      <c r="C153" s="197" t="s">
        <v>235</v>
      </c>
      <c r="D153" s="197" t="s">
        <v>178</v>
      </c>
      <c r="E153" s="198" t="s">
        <v>266</v>
      </c>
      <c r="F153" s="199" t="s">
        <v>267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634</v>
      </c>
    </row>
    <row r="154" s="183" customFormat="true" ht="29.85" hidden="false" customHeight="true" outlineLevel="0" collapsed="false">
      <c r="B154" s="184"/>
      <c r="C154" s="185"/>
      <c r="D154" s="195" t="s">
        <v>152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SUM(W155:W163)</f>
        <v>0</v>
      </c>
      <c r="X154" s="185"/>
      <c r="Y154" s="190" t="n">
        <f aca="false">SUM(Y155:Y163)</f>
        <v>0</v>
      </c>
      <c r="Z154" s="185"/>
      <c r="AA154" s="191" t="n">
        <f aca="false">SUM(AA155:AA163)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SUM(BK155:BK163)</f>
        <v>0</v>
      </c>
    </row>
    <row r="155" s="32" customFormat="true" ht="38.25" hidden="false" customHeight="true" outlineLevel="0" collapsed="false">
      <c r="B155" s="162"/>
      <c r="C155" s="197" t="s">
        <v>427</v>
      </c>
      <c r="D155" s="197" t="s">
        <v>178</v>
      </c>
      <c r="E155" s="198" t="s">
        <v>270</v>
      </c>
      <c r="F155" s="199" t="s">
        <v>271</v>
      </c>
      <c r="G155" s="199"/>
      <c r="H155" s="199"/>
      <c r="I155" s="199"/>
      <c r="J155" s="200" t="s">
        <v>181</v>
      </c>
      <c r="K155" s="201" t="n">
        <v>26.144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635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429</v>
      </c>
      <c r="G156" s="211"/>
      <c r="H156" s="211"/>
      <c r="I156" s="211"/>
      <c r="J156" s="209"/>
      <c r="K156" s="212" t="n">
        <v>25.244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customFormat="false" ht="16.5" hidden="false" customHeight="true" outlineLevel="0" collapsed="false">
      <c r="A157" s="207"/>
      <c r="B157" s="208"/>
      <c r="C157" s="209"/>
      <c r="D157" s="209"/>
      <c r="E157" s="210"/>
      <c r="F157" s="227" t="s">
        <v>430</v>
      </c>
      <c r="G157" s="227"/>
      <c r="H157" s="227"/>
      <c r="I157" s="227"/>
      <c r="J157" s="209"/>
      <c r="K157" s="212" t="n">
        <v>0.9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26.144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25.5" hidden="false" customHeight="true" outlineLevel="0" collapsed="false">
      <c r="B159" s="162"/>
      <c r="C159" s="231" t="s">
        <v>431</v>
      </c>
      <c r="D159" s="231" t="s">
        <v>245</v>
      </c>
      <c r="E159" s="232" t="s">
        <v>277</v>
      </c>
      <c r="F159" s="233" t="s">
        <v>278</v>
      </c>
      <c r="G159" s="233"/>
      <c r="H159" s="233"/>
      <c r="I159" s="233"/>
      <c r="J159" s="234" t="s">
        <v>181</v>
      </c>
      <c r="K159" s="235" t="n">
        <v>28.758</v>
      </c>
      <c r="L159" s="236" t="n">
        <v>0</v>
      </c>
      <c r="M159" s="236"/>
      <c r="N159" s="237" t="n">
        <f aca="false">ROUND(L159*K159,2)</f>
        <v>0</v>
      </c>
      <c r="O159" s="237"/>
      <c r="P159" s="237"/>
      <c r="Q159" s="237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248</v>
      </c>
      <c r="AT159" s="10" t="s">
        <v>245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636</v>
      </c>
    </row>
    <row r="160" s="207" customFormat="true" ht="25.5" hidden="false" customHeight="true" outlineLevel="0" collapsed="false">
      <c r="B160" s="208"/>
      <c r="C160" s="209"/>
      <c r="D160" s="209"/>
      <c r="E160" s="210"/>
      <c r="F160" s="211" t="s">
        <v>433</v>
      </c>
      <c r="G160" s="211"/>
      <c r="H160" s="211"/>
      <c r="I160" s="211"/>
      <c r="J160" s="209"/>
      <c r="K160" s="212" t="n">
        <v>28.758</v>
      </c>
      <c r="L160" s="209"/>
      <c r="M160" s="209"/>
      <c r="N160" s="209"/>
      <c r="O160" s="209"/>
      <c r="P160" s="209"/>
      <c r="Q160" s="209"/>
      <c r="R160" s="213"/>
      <c r="T160" s="214"/>
      <c r="U160" s="209"/>
      <c r="V160" s="209"/>
      <c r="W160" s="209"/>
      <c r="X160" s="209"/>
      <c r="Y160" s="209"/>
      <c r="Z160" s="209"/>
      <c r="AA160" s="215"/>
      <c r="AT160" s="216" t="s">
        <v>185</v>
      </c>
      <c r="AU160" s="216" t="s">
        <v>136</v>
      </c>
      <c r="AV160" s="207" t="s">
        <v>136</v>
      </c>
      <c r="AW160" s="207" t="s">
        <v>31</v>
      </c>
      <c r="AX160" s="207" t="s">
        <v>73</v>
      </c>
      <c r="AY160" s="216" t="s">
        <v>177</v>
      </c>
    </row>
    <row r="161" s="217" customFormat="true" ht="16.5" hidden="false" customHeight="true" outlineLevel="0" collapsed="false">
      <c r="B161" s="218"/>
      <c r="C161" s="219"/>
      <c r="D161" s="219"/>
      <c r="E161" s="220"/>
      <c r="F161" s="221" t="s">
        <v>186</v>
      </c>
      <c r="G161" s="221"/>
      <c r="H161" s="221"/>
      <c r="I161" s="221"/>
      <c r="J161" s="219"/>
      <c r="K161" s="222" t="n">
        <v>28.758</v>
      </c>
      <c r="L161" s="219"/>
      <c r="M161" s="219"/>
      <c r="N161" s="219"/>
      <c r="O161" s="219"/>
      <c r="P161" s="219"/>
      <c r="Q161" s="219"/>
      <c r="R161" s="223"/>
      <c r="T161" s="224"/>
      <c r="U161" s="219"/>
      <c r="V161" s="219"/>
      <c r="W161" s="219"/>
      <c r="X161" s="219"/>
      <c r="Y161" s="219"/>
      <c r="Z161" s="219"/>
      <c r="AA161" s="225"/>
      <c r="AT161" s="226" t="s">
        <v>185</v>
      </c>
      <c r="AU161" s="226" t="s">
        <v>136</v>
      </c>
      <c r="AV161" s="217" t="s">
        <v>182</v>
      </c>
      <c r="AW161" s="217" t="s">
        <v>31</v>
      </c>
      <c r="AX161" s="217" t="s">
        <v>81</v>
      </c>
      <c r="AY161" s="226" t="s">
        <v>177</v>
      </c>
    </row>
    <row r="162" s="32" customFormat="true" ht="25.5" hidden="false" customHeight="true" outlineLevel="0" collapsed="false">
      <c r="B162" s="162"/>
      <c r="C162" s="197" t="s">
        <v>10</v>
      </c>
      <c r="D162" s="197" t="s">
        <v>178</v>
      </c>
      <c r="E162" s="198" t="s">
        <v>282</v>
      </c>
      <c r="F162" s="199" t="s">
        <v>283</v>
      </c>
      <c r="G162" s="199"/>
      <c r="H162" s="199"/>
      <c r="I162" s="199"/>
      <c r="J162" s="200" t="s">
        <v>197</v>
      </c>
      <c r="K162" s="201" t="n">
        <v>8.34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637</v>
      </c>
    </row>
    <row r="163" customFormat="false" ht="25.5" hidden="false" customHeight="true" outlineLevel="0" collapsed="false">
      <c r="A163" s="32"/>
      <c r="B163" s="162"/>
      <c r="C163" s="197" t="s">
        <v>227</v>
      </c>
      <c r="D163" s="197" t="s">
        <v>178</v>
      </c>
      <c r="E163" s="198" t="s">
        <v>286</v>
      </c>
      <c r="F163" s="199" t="s">
        <v>287</v>
      </c>
      <c r="G163" s="199"/>
      <c r="H163" s="199"/>
      <c r="I163" s="199"/>
      <c r="J163" s="200" t="s">
        <v>238</v>
      </c>
      <c r="K163" s="229" t="n">
        <v>0</v>
      </c>
      <c r="L163" s="202" t="n">
        <v>0</v>
      </c>
      <c r="M163" s="202"/>
      <c r="N163" s="203" t="n">
        <f aca="false">ROUND(L163*K163,2)</f>
        <v>0</v>
      </c>
      <c r="O163" s="203"/>
      <c r="P163" s="203"/>
      <c r="Q163" s="203"/>
      <c r="R163" s="164"/>
      <c r="T163" s="204"/>
      <c r="U163" s="44" t="s">
        <v>38</v>
      </c>
      <c r="V163" s="34"/>
      <c r="W163" s="205" t="n">
        <f aca="false">V163*K163</f>
        <v>0</v>
      </c>
      <c r="X163" s="205" t="n">
        <v>0</v>
      </c>
      <c r="Y163" s="205" t="n">
        <f aca="false">X163*K163</f>
        <v>0</v>
      </c>
      <c r="Z163" s="205" t="n">
        <v>0</v>
      </c>
      <c r="AA163" s="206" t="n">
        <f aca="false">Z163*K163</f>
        <v>0</v>
      </c>
      <c r="AR163" s="10" t="s">
        <v>227</v>
      </c>
      <c r="AT163" s="10" t="s">
        <v>178</v>
      </c>
      <c r="AU163" s="10" t="s">
        <v>136</v>
      </c>
      <c r="AY163" s="10" t="s">
        <v>177</v>
      </c>
      <c r="BE163" s="123" t="n">
        <f aca="false">IF(U163="základní",N163,0)</f>
        <v>0</v>
      </c>
      <c r="BF163" s="123" t="n">
        <f aca="false">IF(U163="snížená",N163,0)</f>
        <v>0</v>
      </c>
      <c r="BG163" s="123" t="n">
        <f aca="false">IF(U163="zákl. přenesená",N163,0)</f>
        <v>0</v>
      </c>
      <c r="BH163" s="123" t="n">
        <f aca="false">IF(U163="sníž. přenesená",N163,0)</f>
        <v>0</v>
      </c>
      <c r="BI163" s="123" t="n">
        <f aca="false">IF(U163="nulová",N163,0)</f>
        <v>0</v>
      </c>
      <c r="BJ163" s="10" t="s">
        <v>81</v>
      </c>
      <c r="BK163" s="123" t="n">
        <f aca="false">ROUND(L163*K163,2)</f>
        <v>0</v>
      </c>
      <c r="BL163" s="10" t="s">
        <v>227</v>
      </c>
      <c r="BM163" s="10" t="s">
        <v>638</v>
      </c>
    </row>
    <row r="164" s="183" customFormat="true" ht="29.85" hidden="false" customHeight="true" outlineLevel="0" collapsed="false">
      <c r="B164" s="184"/>
      <c r="C164" s="185"/>
      <c r="D164" s="195" t="s">
        <v>153</v>
      </c>
      <c r="E164" s="195"/>
      <c r="F164" s="195"/>
      <c r="G164" s="195"/>
      <c r="H164" s="195"/>
      <c r="I164" s="195"/>
      <c r="J164" s="195"/>
      <c r="K164" s="195"/>
      <c r="L164" s="195"/>
      <c r="M164" s="195"/>
      <c r="N164" s="230" t="n">
        <f aca="false">BK164</f>
        <v>0</v>
      </c>
      <c r="O164" s="230"/>
      <c r="P164" s="230"/>
      <c r="Q164" s="230"/>
      <c r="R164" s="188"/>
      <c r="T164" s="189"/>
      <c r="U164" s="185"/>
      <c r="V164" s="185"/>
      <c r="W164" s="190" t="n">
        <f aca="false">SUM(W165:W177)</f>
        <v>0</v>
      </c>
      <c r="X164" s="185"/>
      <c r="Y164" s="190" t="n">
        <f aca="false">SUM(Y165:Y177)</f>
        <v>0</v>
      </c>
      <c r="Z164" s="185"/>
      <c r="AA164" s="191" t="n">
        <f aca="false">SUM(AA165:AA177)</f>
        <v>0</v>
      </c>
      <c r="AR164" s="192" t="s">
        <v>136</v>
      </c>
      <c r="AT164" s="193" t="s">
        <v>72</v>
      </c>
      <c r="AU164" s="193" t="s">
        <v>81</v>
      </c>
      <c r="AY164" s="192" t="s">
        <v>177</v>
      </c>
      <c r="BK164" s="194" t="n">
        <f aca="false">SUM(BK165:BK177)</f>
        <v>0</v>
      </c>
    </row>
    <row r="165" s="32" customFormat="true" ht="25.5" hidden="false" customHeight="true" outlineLevel="0" collapsed="false">
      <c r="B165" s="162"/>
      <c r="C165" s="197" t="s">
        <v>436</v>
      </c>
      <c r="D165" s="197" t="s">
        <v>178</v>
      </c>
      <c r="E165" s="198" t="s">
        <v>290</v>
      </c>
      <c r="F165" s="199" t="s">
        <v>291</v>
      </c>
      <c r="G165" s="199"/>
      <c r="H165" s="199"/>
      <c r="I165" s="199"/>
      <c r="J165" s="200" t="s">
        <v>181</v>
      </c>
      <c r="K165" s="201" t="n">
        <v>26.324</v>
      </c>
      <c r="L165" s="202" t="n">
        <v>0</v>
      </c>
      <c r="M165" s="202"/>
      <c r="N165" s="203" t="n">
        <f aca="false">ROUND(L165*K165,2)</f>
        <v>0</v>
      </c>
      <c r="O165" s="203"/>
      <c r="P165" s="203"/>
      <c r="Q165" s="203"/>
      <c r="R165" s="164"/>
      <c r="T165" s="204"/>
      <c r="U165" s="44" t="s">
        <v>38</v>
      </c>
      <c r="V165" s="34"/>
      <c r="W165" s="205" t="n">
        <f aca="false">V165*K165</f>
        <v>0</v>
      </c>
      <c r="X165" s="205" t="n">
        <v>0</v>
      </c>
      <c r="Y165" s="205" t="n">
        <f aca="false">X165*K165</f>
        <v>0</v>
      </c>
      <c r="Z165" s="205" t="n">
        <v>0</v>
      </c>
      <c r="AA165" s="206" t="n">
        <f aca="false">Z165*K165</f>
        <v>0</v>
      </c>
      <c r="AR165" s="10" t="s">
        <v>227</v>
      </c>
      <c r="AT165" s="10" t="s">
        <v>178</v>
      </c>
      <c r="AU165" s="10" t="s">
        <v>136</v>
      </c>
      <c r="AY165" s="10" t="s">
        <v>177</v>
      </c>
      <c r="BE165" s="123" t="n">
        <f aca="false">IF(U165="základní",N165,0)</f>
        <v>0</v>
      </c>
      <c r="BF165" s="123" t="n">
        <f aca="false">IF(U165="snížená",N165,0)</f>
        <v>0</v>
      </c>
      <c r="BG165" s="123" t="n">
        <f aca="false">IF(U165="zákl. přenesená",N165,0)</f>
        <v>0</v>
      </c>
      <c r="BH165" s="123" t="n">
        <f aca="false">IF(U165="sníž. přenesená",N165,0)</f>
        <v>0</v>
      </c>
      <c r="BI165" s="123" t="n">
        <f aca="false">IF(U165="nulová",N165,0)</f>
        <v>0</v>
      </c>
      <c r="BJ165" s="10" t="s">
        <v>81</v>
      </c>
      <c r="BK165" s="123" t="n">
        <f aca="false">ROUND(L165*K165,2)</f>
        <v>0</v>
      </c>
      <c r="BL165" s="10" t="s">
        <v>227</v>
      </c>
      <c r="BM165" s="10" t="s">
        <v>639</v>
      </c>
    </row>
    <row r="166" s="207" customFormat="true" ht="16.5" hidden="false" customHeight="true" outlineLevel="0" collapsed="false">
      <c r="B166" s="208"/>
      <c r="C166" s="209"/>
      <c r="D166" s="209"/>
      <c r="E166" s="210"/>
      <c r="F166" s="211" t="s">
        <v>438</v>
      </c>
      <c r="G166" s="211"/>
      <c r="H166" s="211"/>
      <c r="I166" s="211"/>
      <c r="J166" s="209"/>
      <c r="K166" s="212" t="n">
        <v>3.78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customFormat="false" ht="16.5" hidden="false" customHeight="true" outlineLevel="0" collapsed="false">
      <c r="A167" s="207"/>
      <c r="B167" s="208"/>
      <c r="C167" s="209"/>
      <c r="D167" s="209"/>
      <c r="E167" s="210"/>
      <c r="F167" s="227" t="s">
        <v>439</v>
      </c>
      <c r="G167" s="227"/>
      <c r="H167" s="227"/>
      <c r="I167" s="227"/>
      <c r="J167" s="209"/>
      <c r="K167" s="212" t="n">
        <v>16.064</v>
      </c>
      <c r="L167" s="209"/>
      <c r="M167" s="209"/>
      <c r="N167" s="209"/>
      <c r="O167" s="209"/>
      <c r="P167" s="209"/>
      <c r="Q167" s="209"/>
      <c r="R167" s="213"/>
      <c r="T167" s="214"/>
      <c r="U167" s="209"/>
      <c r="V167" s="209"/>
      <c r="W167" s="209"/>
      <c r="X167" s="209"/>
      <c r="Y167" s="209"/>
      <c r="Z167" s="209"/>
      <c r="AA167" s="215"/>
      <c r="AT167" s="216" t="s">
        <v>185</v>
      </c>
      <c r="AU167" s="216" t="s">
        <v>136</v>
      </c>
      <c r="AV167" s="207" t="s">
        <v>136</v>
      </c>
      <c r="AW167" s="207" t="s">
        <v>31</v>
      </c>
      <c r="AX167" s="207" t="s">
        <v>73</v>
      </c>
      <c r="AY167" s="216" t="s">
        <v>177</v>
      </c>
    </row>
    <row r="168" customFormat="false" ht="16.5" hidden="false" customHeight="true" outlineLevel="0" collapsed="false">
      <c r="A168" s="207"/>
      <c r="B168" s="208"/>
      <c r="C168" s="209"/>
      <c r="D168" s="209"/>
      <c r="E168" s="210"/>
      <c r="F168" s="227" t="s">
        <v>411</v>
      </c>
      <c r="G168" s="227"/>
      <c r="H168" s="227"/>
      <c r="I168" s="227"/>
      <c r="J168" s="209"/>
      <c r="K168" s="212" t="n">
        <v>6.48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26.324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440</v>
      </c>
      <c r="D170" s="197" t="s">
        <v>178</v>
      </c>
      <c r="E170" s="198" t="s">
        <v>297</v>
      </c>
      <c r="F170" s="199" t="s">
        <v>298</v>
      </c>
      <c r="G170" s="199"/>
      <c r="H170" s="199"/>
      <c r="I170" s="199"/>
      <c r="J170" s="200" t="s">
        <v>181</v>
      </c>
      <c r="K170" s="201" t="n">
        <v>26.324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640</v>
      </c>
    </row>
    <row r="171" s="207" customFormat="true" ht="16.5" hidden="false" customHeight="true" outlineLevel="0" collapsed="false">
      <c r="B171" s="208"/>
      <c r="C171" s="209"/>
      <c r="D171" s="209"/>
      <c r="E171" s="210"/>
      <c r="F171" s="211" t="s">
        <v>438</v>
      </c>
      <c r="G171" s="211"/>
      <c r="H171" s="211"/>
      <c r="I171" s="211"/>
      <c r="J171" s="209"/>
      <c r="K171" s="212" t="n">
        <v>3.78</v>
      </c>
      <c r="L171" s="209"/>
      <c r="M171" s="209"/>
      <c r="N171" s="209"/>
      <c r="O171" s="209"/>
      <c r="P171" s="209"/>
      <c r="Q171" s="209"/>
      <c r="R171" s="213"/>
      <c r="T171" s="214"/>
      <c r="U171" s="209"/>
      <c r="V171" s="209"/>
      <c r="W171" s="209"/>
      <c r="X171" s="209"/>
      <c r="Y171" s="209"/>
      <c r="Z171" s="209"/>
      <c r="AA171" s="215"/>
      <c r="AT171" s="216" t="s">
        <v>185</v>
      </c>
      <c r="AU171" s="216" t="s">
        <v>136</v>
      </c>
      <c r="AV171" s="207" t="s">
        <v>136</v>
      </c>
      <c r="AW171" s="207" t="s">
        <v>31</v>
      </c>
      <c r="AX171" s="207" t="s">
        <v>73</v>
      </c>
      <c r="AY171" s="216" t="s">
        <v>177</v>
      </c>
    </row>
    <row r="172" customFormat="false" ht="16.5" hidden="false" customHeight="true" outlineLevel="0" collapsed="false">
      <c r="A172" s="207"/>
      <c r="B172" s="208"/>
      <c r="C172" s="209"/>
      <c r="D172" s="209"/>
      <c r="E172" s="210"/>
      <c r="F172" s="227" t="s">
        <v>439</v>
      </c>
      <c r="G172" s="227"/>
      <c r="H172" s="227"/>
      <c r="I172" s="227"/>
      <c r="J172" s="209"/>
      <c r="K172" s="212" t="n">
        <v>16.064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411</v>
      </c>
      <c r="G173" s="227"/>
      <c r="H173" s="227"/>
      <c r="I173" s="227"/>
      <c r="J173" s="209"/>
      <c r="K173" s="212" t="n">
        <v>6.48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s="217" customFormat="true" ht="16.5" hidden="false" customHeight="true" outlineLevel="0" collapsed="false">
      <c r="B174" s="218"/>
      <c r="C174" s="219"/>
      <c r="D174" s="219"/>
      <c r="E174" s="220"/>
      <c r="F174" s="221" t="s">
        <v>186</v>
      </c>
      <c r="G174" s="221"/>
      <c r="H174" s="221"/>
      <c r="I174" s="221"/>
      <c r="J174" s="219"/>
      <c r="K174" s="222" t="n">
        <v>26.324</v>
      </c>
      <c r="L174" s="219"/>
      <c r="M174" s="219"/>
      <c r="N174" s="219"/>
      <c r="O174" s="219"/>
      <c r="P174" s="219"/>
      <c r="Q174" s="219"/>
      <c r="R174" s="223"/>
      <c r="T174" s="224"/>
      <c r="U174" s="219"/>
      <c r="V174" s="219"/>
      <c r="W174" s="219"/>
      <c r="X174" s="219"/>
      <c r="Y174" s="219"/>
      <c r="Z174" s="219"/>
      <c r="AA174" s="225"/>
      <c r="AT174" s="226" t="s">
        <v>185</v>
      </c>
      <c r="AU174" s="226" t="s">
        <v>136</v>
      </c>
      <c r="AV174" s="217" t="s">
        <v>182</v>
      </c>
      <c r="AW174" s="217" t="s">
        <v>31</v>
      </c>
      <c r="AX174" s="217" t="s">
        <v>81</v>
      </c>
      <c r="AY174" s="226" t="s">
        <v>177</v>
      </c>
    </row>
    <row r="175" s="32" customFormat="true" ht="38.25" hidden="false" customHeight="true" outlineLevel="0" collapsed="false">
      <c r="B175" s="162"/>
      <c r="C175" s="197" t="s">
        <v>442</v>
      </c>
      <c r="D175" s="197" t="s">
        <v>178</v>
      </c>
      <c r="E175" s="198" t="s">
        <v>305</v>
      </c>
      <c r="F175" s="199" t="s">
        <v>306</v>
      </c>
      <c r="G175" s="199"/>
      <c r="H175" s="199"/>
      <c r="I175" s="199"/>
      <c r="J175" s="200" t="s">
        <v>181</v>
      </c>
      <c r="K175" s="201" t="n">
        <v>6.48</v>
      </c>
      <c r="L175" s="202" t="n">
        <v>0</v>
      </c>
      <c r="M175" s="202"/>
      <c r="N175" s="203" t="n">
        <f aca="false">ROUND(L175*K175,2)</f>
        <v>0</v>
      </c>
      <c r="O175" s="203"/>
      <c r="P175" s="203"/>
      <c r="Q175" s="203"/>
      <c r="R175" s="164"/>
      <c r="T175" s="204"/>
      <c r="U175" s="44" t="s">
        <v>38</v>
      </c>
      <c r="V175" s="34"/>
      <c r="W175" s="205" t="n">
        <f aca="false">V175*K175</f>
        <v>0</v>
      </c>
      <c r="X175" s="205" t="n">
        <v>0</v>
      </c>
      <c r="Y175" s="205" t="n">
        <f aca="false">X175*K175</f>
        <v>0</v>
      </c>
      <c r="Z175" s="205" t="n">
        <v>0</v>
      </c>
      <c r="AA175" s="206" t="n">
        <f aca="false">Z175*K175</f>
        <v>0</v>
      </c>
      <c r="AR175" s="10" t="s">
        <v>227</v>
      </c>
      <c r="AT175" s="10" t="s">
        <v>178</v>
      </c>
      <c r="AU175" s="10" t="s">
        <v>136</v>
      </c>
      <c r="AY175" s="10" t="s">
        <v>177</v>
      </c>
      <c r="BE175" s="123" t="n">
        <f aca="false">IF(U175="základní",N175,0)</f>
        <v>0</v>
      </c>
      <c r="BF175" s="123" t="n">
        <f aca="false">IF(U175="snížená",N175,0)</f>
        <v>0</v>
      </c>
      <c r="BG175" s="123" t="n">
        <f aca="false">IF(U175="zákl. přenesená",N175,0)</f>
        <v>0</v>
      </c>
      <c r="BH175" s="123" t="n">
        <f aca="false">IF(U175="sníž. přenesená",N175,0)</f>
        <v>0</v>
      </c>
      <c r="BI175" s="123" t="n">
        <f aca="false">IF(U175="nulová",N175,0)</f>
        <v>0</v>
      </c>
      <c r="BJ175" s="10" t="s">
        <v>81</v>
      </c>
      <c r="BK175" s="123" t="n">
        <f aca="false">ROUND(L175*K175,2)</f>
        <v>0</v>
      </c>
      <c r="BL175" s="10" t="s">
        <v>227</v>
      </c>
      <c r="BM175" s="10" t="s">
        <v>641</v>
      </c>
    </row>
    <row r="176" s="207" customFormat="true" ht="16.5" hidden="false" customHeight="true" outlineLevel="0" collapsed="false">
      <c r="B176" s="208"/>
      <c r="C176" s="209"/>
      <c r="D176" s="209"/>
      <c r="E176" s="210"/>
      <c r="F176" s="211" t="s">
        <v>411</v>
      </c>
      <c r="G176" s="211"/>
      <c r="H176" s="211"/>
      <c r="I176" s="211"/>
      <c r="J176" s="209"/>
      <c r="K176" s="212" t="n">
        <v>6.48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6.48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49.9" hidden="false" customHeight="true" outlineLevel="0" collapsed="false">
      <c r="B178" s="33"/>
      <c r="C178" s="34"/>
      <c r="D178" s="186" t="s">
        <v>308</v>
      </c>
      <c r="E178" s="34"/>
      <c r="F178" s="34"/>
      <c r="G178" s="34"/>
      <c r="H178" s="34"/>
      <c r="I178" s="34"/>
      <c r="J178" s="34"/>
      <c r="K178" s="34"/>
      <c r="L178" s="34"/>
      <c r="M178" s="34"/>
      <c r="N178" s="187" t="n">
        <f aca="false">BK178</f>
        <v>0</v>
      </c>
      <c r="O178" s="187"/>
      <c r="P178" s="187"/>
      <c r="Q178" s="187"/>
      <c r="R178" s="35"/>
      <c r="T178" s="247"/>
      <c r="U178" s="59"/>
      <c r="V178" s="59"/>
      <c r="W178" s="59"/>
      <c r="X178" s="59"/>
      <c r="Y178" s="59"/>
      <c r="Z178" s="59"/>
      <c r="AA178" s="61"/>
      <c r="AT178" s="10" t="s">
        <v>72</v>
      </c>
      <c r="AU178" s="10" t="s">
        <v>73</v>
      </c>
      <c r="AY178" s="10" t="s">
        <v>309</v>
      </c>
      <c r="BK178" s="123" t="n">
        <v>0</v>
      </c>
    </row>
    <row r="179" customFormat="false" ht="6.95" hidden="false" customHeight="true" outlineLevel="0" collapsed="false">
      <c r="A179" s="32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4"/>
    </row>
  </sheetData>
  <mergeCells count="16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33:I133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N140:Q140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N164:Q164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N178:Q178"/>
  </mergeCells>
  <hyperlinks>
    <hyperlink ref="F1" location="C2" display="1) Krycí list rozpočtu"/>
    <hyperlink ref="H1" location="C86" display="2) Rekapitulace rozpočtu"/>
    <hyperlink ref="L1" location="C121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48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118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642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N96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(SUM(BE96:BE103)+SUM(BE121:BE146))</f>
        <v>0</v>
      </c>
      <c r="I32" s="142"/>
      <c r="J32" s="142"/>
      <c r="K32" s="34"/>
      <c r="L32" s="34"/>
      <c r="M32" s="142" t="n">
        <f aca="false">ROUND((SUM(BE96:BE103)+SUM(BE121:BE146)),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(SUM(BF96:BF103)+SUM(BF121:BF146))</f>
        <v>0</v>
      </c>
      <c r="I33" s="142"/>
      <c r="J33" s="142"/>
      <c r="K33" s="34"/>
      <c r="L33" s="34"/>
      <c r="M33" s="142" t="n">
        <f aca="false">ROUND((SUM(BF96:BF103)+SUM(BF121:BF146)),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(SUM(BG96:BG103)+SUM(BG121:BG146))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(SUM(BH96:BH103)+SUM(BH121:BH146))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(SUM(BI96:BI103)+SUM(BI121:BI146))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36 - chodba v 2.NP - - 36 - chodba v 2.NP - L2 l...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N121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N122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N123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N125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N131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N132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643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N144</f>
        <v>0</v>
      </c>
      <c r="O94" s="119"/>
      <c r="P94" s="119"/>
      <c r="Q94" s="119"/>
      <c r="R94" s="158"/>
    </row>
    <row r="95" s="32" customFormat="true" ht="21.75" hidden="false" customHeight="true" outlineLevel="0" collapsed="false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5"/>
    </row>
    <row r="96" customFormat="false" ht="29.25" hidden="false" customHeight="true" outlineLevel="0" collapsed="false">
      <c r="A96" s="32"/>
      <c r="B96" s="33"/>
      <c r="C96" s="148" t="s">
        <v>154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159" t="n">
        <f aca="false">ROUND(N97+N98+N99+N100+N101+N102,2)</f>
        <v>0</v>
      </c>
      <c r="O96" s="159"/>
      <c r="P96" s="159"/>
      <c r="Q96" s="159"/>
      <c r="R96" s="35"/>
      <c r="T96" s="160"/>
      <c r="U96" s="161" t="s">
        <v>37</v>
      </c>
    </row>
    <row r="97" customFormat="false" ht="18" hidden="false" customHeight="true" outlineLevel="0" collapsed="false">
      <c r="A97" s="32"/>
      <c r="B97" s="162"/>
      <c r="C97" s="163"/>
      <c r="D97" s="124" t="s">
        <v>155</v>
      </c>
      <c r="E97" s="124"/>
      <c r="F97" s="124"/>
      <c r="G97" s="124"/>
      <c r="H97" s="124"/>
      <c r="I97" s="163"/>
      <c r="J97" s="163"/>
      <c r="K97" s="163"/>
      <c r="L97" s="163"/>
      <c r="M97" s="163"/>
      <c r="N97" s="118" t="n">
        <f aca="false">ROUND(N88*T97,2)</f>
        <v>0</v>
      </c>
      <c r="O97" s="118"/>
      <c r="P97" s="118"/>
      <c r="Q97" s="118"/>
      <c r="R97" s="164"/>
      <c r="S97" s="165"/>
      <c r="T97" s="166"/>
      <c r="U97" s="167" t="s">
        <v>40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8" t="s">
        <v>156</v>
      </c>
      <c r="AZ97" s="165"/>
      <c r="BA97" s="165"/>
      <c r="BB97" s="165"/>
      <c r="BC97" s="165"/>
      <c r="BD97" s="165"/>
      <c r="BE97" s="169" t="n">
        <f aca="false">IF(U97="základní",N97,0)</f>
        <v>0</v>
      </c>
      <c r="BF97" s="169" t="n">
        <f aca="false">IF(U97="snížená",N97,0)</f>
        <v>0</v>
      </c>
      <c r="BG97" s="169" t="n">
        <f aca="false">IF(U97="zákl. přenesená",N97,0)</f>
        <v>0</v>
      </c>
      <c r="BH97" s="169" t="n">
        <f aca="false">IF(U97="sníž. přenesená",N97,0)</f>
        <v>0</v>
      </c>
      <c r="BI97" s="169" t="n">
        <f aca="false">IF(U97="nulová",N97,0)</f>
        <v>0</v>
      </c>
      <c r="BJ97" s="168" t="s">
        <v>136</v>
      </c>
      <c r="BK97" s="165"/>
      <c r="BL97" s="165"/>
      <c r="BM97" s="165"/>
    </row>
    <row r="98" customFormat="false" ht="18" hidden="false" customHeight="true" outlineLevel="0" collapsed="false">
      <c r="A98" s="32"/>
      <c r="B98" s="162"/>
      <c r="C98" s="163"/>
      <c r="D98" s="124" t="s">
        <v>157</v>
      </c>
      <c r="E98" s="124"/>
      <c r="F98" s="124"/>
      <c r="G98" s="124"/>
      <c r="H98" s="124"/>
      <c r="I98" s="163"/>
      <c r="J98" s="163"/>
      <c r="K98" s="163"/>
      <c r="L98" s="163"/>
      <c r="M98" s="163"/>
      <c r="N98" s="118" t="n">
        <f aca="false">ROUND(N88*T98,2)</f>
        <v>0</v>
      </c>
      <c r="O98" s="118"/>
      <c r="P98" s="118"/>
      <c r="Q98" s="118"/>
      <c r="R98" s="164"/>
      <c r="S98" s="165"/>
      <c r="T98" s="166"/>
      <c r="U98" s="167" t="s">
        <v>40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8" t="s">
        <v>156</v>
      </c>
      <c r="AZ98" s="165"/>
      <c r="BA98" s="165"/>
      <c r="BB98" s="165"/>
      <c r="BC98" s="165"/>
      <c r="BD98" s="165"/>
      <c r="BE98" s="169" t="n">
        <f aca="false">IF(U98="základní",N98,0)</f>
        <v>0</v>
      </c>
      <c r="BF98" s="169" t="n">
        <f aca="false">IF(U98="snížená",N98,0)</f>
        <v>0</v>
      </c>
      <c r="BG98" s="169" t="n">
        <f aca="false">IF(U98="zákl. přenesená",N98,0)</f>
        <v>0</v>
      </c>
      <c r="BH98" s="169" t="n">
        <f aca="false">IF(U98="sníž. přenesená",N98,0)</f>
        <v>0</v>
      </c>
      <c r="BI98" s="169" t="n">
        <f aca="false">IF(U98="nulová",N98,0)</f>
        <v>0</v>
      </c>
      <c r="BJ98" s="168" t="s">
        <v>136</v>
      </c>
      <c r="BK98" s="165"/>
      <c r="BL98" s="165"/>
      <c r="BM98" s="165"/>
    </row>
    <row r="99" customFormat="false" ht="18" hidden="false" customHeight="true" outlineLevel="0" collapsed="false">
      <c r="A99" s="32"/>
      <c r="B99" s="162"/>
      <c r="C99" s="163"/>
      <c r="D99" s="124" t="s">
        <v>158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159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160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70" t="s">
        <v>161</v>
      </c>
      <c r="E102" s="163"/>
      <c r="F102" s="163"/>
      <c r="G102" s="163"/>
      <c r="H102" s="163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71"/>
      <c r="U102" s="172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162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3.5" hidden="false" customHeight="false" outlineLevel="0" collapsed="false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5"/>
    </row>
    <row r="104" customFormat="false" ht="29.25" hidden="false" customHeight="true" outlineLevel="0" collapsed="false">
      <c r="A104" s="32"/>
      <c r="B104" s="33"/>
      <c r="C104" s="131" t="s">
        <v>130</v>
      </c>
      <c r="D104" s="132"/>
      <c r="E104" s="132"/>
      <c r="F104" s="132"/>
      <c r="G104" s="132"/>
      <c r="H104" s="132"/>
      <c r="I104" s="132"/>
      <c r="J104" s="132"/>
      <c r="K104" s="132"/>
      <c r="L104" s="133" t="n">
        <f aca="false">ROUND(SUM(N88+N96),2)</f>
        <v>0</v>
      </c>
      <c r="M104" s="133"/>
      <c r="N104" s="133"/>
      <c r="O104" s="133"/>
      <c r="P104" s="133"/>
      <c r="Q104" s="133"/>
      <c r="R104" s="35"/>
    </row>
    <row r="105" customFormat="false" ht="6.95" hidden="false" customHeight="true" outlineLevel="0" collapsed="false">
      <c r="A105" s="32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="32" customFormat="true" ht="6.95" hidden="false" customHeight="true" outlineLevel="0" collapsed="false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customFormat="false" ht="36.95" hidden="false" customHeight="true" outlineLevel="0" collapsed="false">
      <c r="A110" s="32"/>
      <c r="B110" s="33"/>
      <c r="C110" s="15" t="s">
        <v>163</v>
      </c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35"/>
    </row>
    <row r="111" customFormat="false" ht="6.95" hidden="false" customHeight="true" outlineLevel="0" collapsed="false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customFormat="false" ht="30" hidden="false" customHeight="true" outlineLevel="0" collapsed="false">
      <c r="A112" s="32"/>
      <c r="B112" s="33"/>
      <c r="C112" s="25" t="s">
        <v>18</v>
      </c>
      <c r="D112" s="34"/>
      <c r="E112" s="34"/>
      <c r="F112" s="136" t="str">
        <f aca="false">F6</f>
        <v>201623_-_Rekonstrukce_luzkoveho_oddeleni(1)L2</v>
      </c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34"/>
      <c r="R112" s="35"/>
    </row>
    <row r="113" customFormat="false" ht="36.95" hidden="false" customHeight="true" outlineLevel="0" collapsed="false">
      <c r="A113" s="32"/>
      <c r="B113" s="33"/>
      <c r="C113" s="74" t="s">
        <v>138</v>
      </c>
      <c r="D113" s="34"/>
      <c r="E113" s="34"/>
      <c r="F113" s="76" t="str">
        <f aca="false">F7</f>
        <v>36 - chodba v 2.NP - - 36 - chodba v 2.NP - L2 l...</v>
      </c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34"/>
      <c r="R113" s="35"/>
    </row>
    <row r="114" customFormat="false" ht="6.95" hidden="false" customHeight="true" outlineLevel="0" collapsed="false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customFormat="false" ht="18" hidden="false" customHeight="true" outlineLevel="0" collapsed="false">
      <c r="A115" s="32"/>
      <c r="B115" s="33"/>
      <c r="C115" s="25" t="s">
        <v>22</v>
      </c>
      <c r="D115" s="34"/>
      <c r="E115" s="34"/>
      <c r="F115" s="21" t="str">
        <f aca="false">F9</f>
        <v> </v>
      </c>
      <c r="G115" s="34"/>
      <c r="H115" s="34"/>
      <c r="I115" s="34"/>
      <c r="J115" s="34"/>
      <c r="K115" s="25" t="s">
        <v>24</v>
      </c>
      <c r="L115" s="34"/>
      <c r="M115" s="79" t="str">
        <f aca="false">IF(O9="","",O9)</f>
        <v>17. 11. 2017</v>
      </c>
      <c r="N115" s="79"/>
      <c r="O115" s="79"/>
      <c r="P115" s="79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5" hidden="false" customHeight="false" outlineLevel="0" collapsed="false">
      <c r="A117" s="32"/>
      <c r="B117" s="33"/>
      <c r="C117" s="25" t="s">
        <v>26</v>
      </c>
      <c r="D117" s="34"/>
      <c r="E117" s="34"/>
      <c r="F117" s="21" t="str">
        <f aca="false">E12</f>
        <v> </v>
      </c>
      <c r="G117" s="34"/>
      <c r="H117" s="34"/>
      <c r="I117" s="34"/>
      <c r="J117" s="34"/>
      <c r="K117" s="25" t="s">
        <v>30</v>
      </c>
      <c r="L117" s="34"/>
      <c r="M117" s="21" t="str">
        <f aca="false">E18</f>
        <v> </v>
      </c>
      <c r="N117" s="21"/>
      <c r="O117" s="21"/>
      <c r="P117" s="21"/>
      <c r="Q117" s="21"/>
      <c r="R117" s="35"/>
    </row>
    <row r="118" customFormat="false" ht="14.45" hidden="false" customHeight="true" outlineLevel="0" collapsed="false">
      <c r="A118" s="32"/>
      <c r="B118" s="33"/>
      <c r="C118" s="25" t="s">
        <v>29</v>
      </c>
      <c r="D118" s="34"/>
      <c r="E118" s="34"/>
      <c r="F118" s="21" t="str">
        <f aca="false">IF(E15="","",E15)</f>
        <v> </v>
      </c>
      <c r="G118" s="34"/>
      <c r="H118" s="34"/>
      <c r="I118" s="34"/>
      <c r="J118" s="34"/>
      <c r="K118" s="25" t="s">
        <v>32</v>
      </c>
      <c r="L118" s="34"/>
      <c r="M118" s="21" t="str">
        <f aca="false">E21</f>
        <v> </v>
      </c>
      <c r="N118" s="21"/>
      <c r="O118" s="21"/>
      <c r="P118" s="21"/>
      <c r="Q118" s="21"/>
      <c r="R118" s="35"/>
    </row>
    <row r="119" customFormat="false" ht="10.35" hidden="false" customHeight="true" outlineLevel="0" collapsed="false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="173" customFormat="true" ht="29.25" hidden="false" customHeight="true" outlineLevel="0" collapsed="false">
      <c r="B120" s="174"/>
      <c r="C120" s="175" t="s">
        <v>164</v>
      </c>
      <c r="D120" s="176" t="s">
        <v>165</v>
      </c>
      <c r="E120" s="176" t="s">
        <v>55</v>
      </c>
      <c r="F120" s="176" t="s">
        <v>166</v>
      </c>
      <c r="G120" s="176"/>
      <c r="H120" s="176"/>
      <c r="I120" s="176"/>
      <c r="J120" s="176" t="s">
        <v>167</v>
      </c>
      <c r="K120" s="176" t="s">
        <v>168</v>
      </c>
      <c r="L120" s="176" t="s">
        <v>169</v>
      </c>
      <c r="M120" s="176"/>
      <c r="N120" s="177" t="s">
        <v>143</v>
      </c>
      <c r="O120" s="177"/>
      <c r="P120" s="177"/>
      <c r="Q120" s="177"/>
      <c r="R120" s="178"/>
      <c r="T120" s="86" t="s">
        <v>170</v>
      </c>
      <c r="U120" s="87" t="s">
        <v>37</v>
      </c>
      <c r="V120" s="87" t="s">
        <v>171</v>
      </c>
      <c r="W120" s="87" t="s">
        <v>172</v>
      </c>
      <c r="X120" s="87" t="s">
        <v>173</v>
      </c>
      <c r="Y120" s="87" t="s">
        <v>174</v>
      </c>
      <c r="Z120" s="87" t="s">
        <v>175</v>
      </c>
      <c r="AA120" s="88" t="s">
        <v>176</v>
      </c>
    </row>
    <row r="121" s="32" customFormat="true" ht="29.25" hidden="false" customHeight="true" outlineLevel="0" collapsed="false">
      <c r="B121" s="33"/>
      <c r="C121" s="90" t="s">
        <v>140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179" t="n">
        <f aca="false">BK121</f>
        <v>0</v>
      </c>
      <c r="O121" s="179"/>
      <c r="P121" s="179"/>
      <c r="Q121" s="179"/>
      <c r="R121" s="35"/>
      <c r="T121" s="89"/>
      <c r="U121" s="54"/>
      <c r="V121" s="54"/>
      <c r="W121" s="180" t="n">
        <f aca="false">W122+W131+W147</f>
        <v>0</v>
      </c>
      <c r="X121" s="54"/>
      <c r="Y121" s="180" t="n">
        <f aca="false">Y122+Y131+Y147</f>
        <v>0</v>
      </c>
      <c r="Z121" s="54"/>
      <c r="AA121" s="181" t="n">
        <f aca="false">AA122+AA131+AA147</f>
        <v>0</v>
      </c>
      <c r="AT121" s="10" t="s">
        <v>72</v>
      </c>
      <c r="AU121" s="10" t="s">
        <v>145</v>
      </c>
      <c r="BK121" s="182" t="n">
        <f aca="false">BK122+BK131+BK147</f>
        <v>0</v>
      </c>
    </row>
    <row r="122" s="183" customFormat="true" ht="37.35" hidden="false" customHeight="true" outlineLevel="0" collapsed="false">
      <c r="B122" s="184"/>
      <c r="C122" s="185"/>
      <c r="D122" s="186" t="s">
        <v>146</v>
      </c>
      <c r="E122" s="186"/>
      <c r="F122" s="186"/>
      <c r="G122" s="186"/>
      <c r="H122" s="186"/>
      <c r="I122" s="186"/>
      <c r="J122" s="186"/>
      <c r="K122" s="186"/>
      <c r="L122" s="186"/>
      <c r="M122" s="186"/>
      <c r="N122" s="187" t="n">
        <f aca="false">BK122</f>
        <v>0</v>
      </c>
      <c r="O122" s="187"/>
      <c r="P122" s="187"/>
      <c r="Q122" s="187"/>
      <c r="R122" s="188"/>
      <c r="T122" s="189"/>
      <c r="U122" s="185"/>
      <c r="V122" s="185"/>
      <c r="W122" s="190" t="n">
        <f aca="false">W123+W125</f>
        <v>0</v>
      </c>
      <c r="X122" s="185"/>
      <c r="Y122" s="190" t="n">
        <f aca="false">Y123+Y125</f>
        <v>0</v>
      </c>
      <c r="Z122" s="185"/>
      <c r="AA122" s="191" t="n">
        <f aca="false">AA123+AA125</f>
        <v>0</v>
      </c>
      <c r="AR122" s="192" t="s">
        <v>81</v>
      </c>
      <c r="AT122" s="193" t="s">
        <v>72</v>
      </c>
      <c r="AU122" s="193" t="s">
        <v>73</v>
      </c>
      <c r="AY122" s="192" t="s">
        <v>177</v>
      </c>
      <c r="BK122" s="194" t="n">
        <f aca="false">BK123+BK125</f>
        <v>0</v>
      </c>
    </row>
    <row r="123" customFormat="false" ht="19.9" hidden="false" customHeight="true" outlineLevel="0" collapsed="false">
      <c r="A123" s="183"/>
      <c r="B123" s="184"/>
      <c r="C123" s="185"/>
      <c r="D123" s="195" t="s">
        <v>147</v>
      </c>
      <c r="E123" s="195"/>
      <c r="F123" s="195"/>
      <c r="G123" s="195"/>
      <c r="H123" s="195"/>
      <c r="I123" s="195"/>
      <c r="J123" s="195"/>
      <c r="K123" s="195"/>
      <c r="L123" s="195"/>
      <c r="M123" s="195"/>
      <c r="N123" s="196" t="n">
        <f aca="false">BK123</f>
        <v>0</v>
      </c>
      <c r="O123" s="196"/>
      <c r="P123" s="196"/>
      <c r="Q123" s="196"/>
      <c r="R123" s="188"/>
      <c r="T123" s="189"/>
      <c r="U123" s="185"/>
      <c r="V123" s="185"/>
      <c r="W123" s="190" t="n">
        <f aca="false">W124</f>
        <v>0</v>
      </c>
      <c r="X123" s="185"/>
      <c r="Y123" s="190" t="n">
        <f aca="false">Y124</f>
        <v>0</v>
      </c>
      <c r="Z123" s="185"/>
      <c r="AA123" s="191" t="n">
        <f aca="false">AA124</f>
        <v>0</v>
      </c>
      <c r="AR123" s="192" t="s">
        <v>81</v>
      </c>
      <c r="AT123" s="193" t="s">
        <v>72</v>
      </c>
      <c r="AU123" s="193" t="s">
        <v>81</v>
      </c>
      <c r="AY123" s="192" t="s">
        <v>177</v>
      </c>
      <c r="BK123" s="194" t="n">
        <f aca="false">BK124</f>
        <v>0</v>
      </c>
    </row>
    <row r="124" s="32" customFormat="true" ht="25.5" hidden="false" customHeight="true" outlineLevel="0" collapsed="false">
      <c r="B124" s="162"/>
      <c r="C124" s="197" t="s">
        <v>81</v>
      </c>
      <c r="D124" s="197" t="s">
        <v>178</v>
      </c>
      <c r="E124" s="198" t="s">
        <v>179</v>
      </c>
      <c r="F124" s="199" t="s">
        <v>180</v>
      </c>
      <c r="G124" s="199"/>
      <c r="H124" s="199"/>
      <c r="I124" s="199"/>
      <c r="J124" s="200" t="s">
        <v>181</v>
      </c>
      <c r="K124" s="201" t="n">
        <v>66.56</v>
      </c>
      <c r="L124" s="202" t="n">
        <v>0</v>
      </c>
      <c r="M124" s="202"/>
      <c r="N124" s="203" t="n">
        <f aca="false">ROUND(L124*K124,2)</f>
        <v>0</v>
      </c>
      <c r="O124" s="203"/>
      <c r="P124" s="203"/>
      <c r="Q124" s="203"/>
      <c r="R124" s="164"/>
      <c r="T124" s="204"/>
      <c r="U124" s="44" t="s">
        <v>38</v>
      </c>
      <c r="V124" s="34"/>
      <c r="W124" s="205" t="n">
        <f aca="false">V124*K124</f>
        <v>0</v>
      </c>
      <c r="X124" s="205" t="n">
        <v>0</v>
      </c>
      <c r="Y124" s="205" t="n">
        <f aca="false">X124*K124</f>
        <v>0</v>
      </c>
      <c r="Z124" s="205" t="n">
        <v>0</v>
      </c>
      <c r="AA124" s="206" t="n">
        <f aca="false">Z124*K124</f>
        <v>0</v>
      </c>
      <c r="AR124" s="10" t="s">
        <v>182</v>
      </c>
      <c r="AT124" s="10" t="s">
        <v>178</v>
      </c>
      <c r="AU124" s="10" t="s">
        <v>136</v>
      </c>
      <c r="AY124" s="10" t="s">
        <v>177</v>
      </c>
      <c r="BE124" s="123" t="n">
        <f aca="false">IF(U124="základní",N124,0)</f>
        <v>0</v>
      </c>
      <c r="BF124" s="123" t="n">
        <f aca="false">IF(U124="snížená",N124,0)</f>
        <v>0</v>
      </c>
      <c r="BG124" s="123" t="n">
        <f aca="false">IF(U124="zákl. přenesená",N124,0)</f>
        <v>0</v>
      </c>
      <c r="BH124" s="123" t="n">
        <f aca="false">IF(U124="sníž. přenesená",N124,0)</f>
        <v>0</v>
      </c>
      <c r="BI124" s="123" t="n">
        <f aca="false">IF(U124="nulová",N124,0)</f>
        <v>0</v>
      </c>
      <c r="BJ124" s="10" t="s">
        <v>81</v>
      </c>
      <c r="BK124" s="123" t="n">
        <f aca="false">ROUND(L124*K124,2)</f>
        <v>0</v>
      </c>
      <c r="BL124" s="10" t="s">
        <v>182</v>
      </c>
      <c r="BM124" s="10" t="s">
        <v>644</v>
      </c>
    </row>
    <row r="125" s="183" customFormat="true" ht="29.85" hidden="false" customHeight="true" outlineLevel="0" collapsed="false">
      <c r="B125" s="184"/>
      <c r="C125" s="185"/>
      <c r="D125" s="195" t="s">
        <v>148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230" t="n">
        <f aca="false">BK125</f>
        <v>0</v>
      </c>
      <c r="O125" s="230"/>
      <c r="P125" s="230"/>
      <c r="Q125" s="230"/>
      <c r="R125" s="188"/>
      <c r="T125" s="189"/>
      <c r="U125" s="185"/>
      <c r="V125" s="185"/>
      <c r="W125" s="190" t="n">
        <f aca="false">SUM(W126:W130)</f>
        <v>0</v>
      </c>
      <c r="X125" s="185"/>
      <c r="Y125" s="190" t="n">
        <f aca="false">SUM(Y126:Y130)</f>
        <v>0</v>
      </c>
      <c r="Z125" s="185"/>
      <c r="AA125" s="191" t="n">
        <f aca="false">SUM(AA126:AA130)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SUM(BK126:BK130)</f>
        <v>0</v>
      </c>
    </row>
    <row r="126" s="32" customFormat="true" ht="38.25" hidden="false" customHeight="true" outlineLevel="0" collapsed="false">
      <c r="B126" s="162"/>
      <c r="C126" s="197" t="s">
        <v>136</v>
      </c>
      <c r="D126" s="197" t="s">
        <v>178</v>
      </c>
      <c r="E126" s="198" t="s">
        <v>211</v>
      </c>
      <c r="F126" s="199" t="s">
        <v>212</v>
      </c>
      <c r="G126" s="199"/>
      <c r="H126" s="199"/>
      <c r="I126" s="199"/>
      <c r="J126" s="200" t="s">
        <v>213</v>
      </c>
      <c r="K126" s="201" t="n">
        <v>0.213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645</v>
      </c>
    </row>
    <row r="127" s="32" customFormat="true" ht="25.5" hidden="false" customHeight="true" outlineLevel="0" collapsed="false">
      <c r="B127" s="162"/>
      <c r="C127" s="197" t="s">
        <v>190</v>
      </c>
      <c r="D127" s="197" t="s">
        <v>178</v>
      </c>
      <c r="E127" s="198" t="s">
        <v>216</v>
      </c>
      <c r="F127" s="199" t="s">
        <v>217</v>
      </c>
      <c r="G127" s="199"/>
      <c r="H127" s="199"/>
      <c r="I127" s="199"/>
      <c r="J127" s="200" t="s">
        <v>213</v>
      </c>
      <c r="K127" s="201" t="n">
        <v>1.917</v>
      </c>
      <c r="L127" s="202" t="n">
        <v>0</v>
      </c>
      <c r="M127" s="202"/>
      <c r="N127" s="203" t="n">
        <f aca="false">ROUND(L127*K127,2)</f>
        <v>0</v>
      </c>
      <c r="O127" s="203"/>
      <c r="P127" s="203"/>
      <c r="Q127" s="203"/>
      <c r="R127" s="164"/>
      <c r="T127" s="204"/>
      <c r="U127" s="44" t="s">
        <v>38</v>
      </c>
      <c r="V127" s="34"/>
      <c r="W127" s="205" t="n">
        <f aca="false">V127*K127</f>
        <v>0</v>
      </c>
      <c r="X127" s="205" t="n">
        <v>0</v>
      </c>
      <c r="Y127" s="205" t="n">
        <f aca="false">X127*K127</f>
        <v>0</v>
      </c>
      <c r="Z127" s="205" t="n">
        <v>0</v>
      </c>
      <c r="AA127" s="206" t="n">
        <f aca="false">Z127*K127</f>
        <v>0</v>
      </c>
      <c r="AR127" s="10" t="s">
        <v>182</v>
      </c>
      <c r="AT127" s="10" t="s">
        <v>178</v>
      </c>
      <c r="AU127" s="10" t="s">
        <v>136</v>
      </c>
      <c r="AY127" s="10" t="s">
        <v>177</v>
      </c>
      <c r="BE127" s="123" t="n">
        <f aca="false">IF(U127="základní",N127,0)</f>
        <v>0</v>
      </c>
      <c r="BF127" s="123" t="n">
        <f aca="false">IF(U127="snížená",N127,0)</f>
        <v>0</v>
      </c>
      <c r="BG127" s="123" t="n">
        <f aca="false">IF(U127="zákl. přenesená",N127,0)</f>
        <v>0</v>
      </c>
      <c r="BH127" s="123" t="n">
        <f aca="false">IF(U127="sníž. přenesená",N127,0)</f>
        <v>0</v>
      </c>
      <c r="BI127" s="123" t="n">
        <f aca="false">IF(U127="nulová",N127,0)</f>
        <v>0</v>
      </c>
      <c r="BJ127" s="10" t="s">
        <v>81</v>
      </c>
      <c r="BK127" s="123" t="n">
        <f aca="false">ROUND(L127*K127,2)</f>
        <v>0</v>
      </c>
      <c r="BL127" s="10" t="s">
        <v>182</v>
      </c>
      <c r="BM127" s="10" t="s">
        <v>646</v>
      </c>
    </row>
    <row r="128" s="207" customFormat="true" ht="16.5" hidden="false" customHeight="true" outlineLevel="0" collapsed="false">
      <c r="B128" s="208"/>
      <c r="C128" s="209"/>
      <c r="D128" s="209"/>
      <c r="E128" s="210"/>
      <c r="F128" s="211" t="s">
        <v>647</v>
      </c>
      <c r="G128" s="211"/>
      <c r="H128" s="211"/>
      <c r="I128" s="211"/>
      <c r="J128" s="209"/>
      <c r="K128" s="212" t="n">
        <v>1.917</v>
      </c>
      <c r="L128" s="209"/>
      <c r="M128" s="209"/>
      <c r="N128" s="209"/>
      <c r="O128" s="209"/>
      <c r="P128" s="209"/>
      <c r="Q128" s="209"/>
      <c r="R128" s="213"/>
      <c r="T128" s="214"/>
      <c r="U128" s="209"/>
      <c r="V128" s="209"/>
      <c r="W128" s="209"/>
      <c r="X128" s="209"/>
      <c r="Y128" s="209"/>
      <c r="Z128" s="209"/>
      <c r="AA128" s="215"/>
      <c r="AT128" s="216" t="s">
        <v>185</v>
      </c>
      <c r="AU128" s="216" t="s">
        <v>136</v>
      </c>
      <c r="AV128" s="207" t="s">
        <v>136</v>
      </c>
      <c r="AW128" s="207" t="s">
        <v>31</v>
      </c>
      <c r="AX128" s="207" t="s">
        <v>73</v>
      </c>
      <c r="AY128" s="216" t="s">
        <v>177</v>
      </c>
    </row>
    <row r="129" s="217" customFormat="true" ht="16.5" hidden="false" customHeight="true" outlineLevel="0" collapsed="false">
      <c r="B129" s="218"/>
      <c r="C129" s="219"/>
      <c r="D129" s="219"/>
      <c r="E129" s="220"/>
      <c r="F129" s="221" t="s">
        <v>186</v>
      </c>
      <c r="G129" s="221"/>
      <c r="H129" s="221"/>
      <c r="I129" s="221"/>
      <c r="J129" s="219"/>
      <c r="K129" s="222" t="n">
        <v>1.917</v>
      </c>
      <c r="L129" s="219"/>
      <c r="M129" s="219"/>
      <c r="N129" s="219"/>
      <c r="O129" s="219"/>
      <c r="P129" s="219"/>
      <c r="Q129" s="219"/>
      <c r="R129" s="223"/>
      <c r="T129" s="224"/>
      <c r="U129" s="219"/>
      <c r="V129" s="219"/>
      <c r="W129" s="219"/>
      <c r="X129" s="219"/>
      <c r="Y129" s="219"/>
      <c r="Z129" s="219"/>
      <c r="AA129" s="225"/>
      <c r="AT129" s="226" t="s">
        <v>185</v>
      </c>
      <c r="AU129" s="226" t="s">
        <v>136</v>
      </c>
      <c r="AV129" s="217" t="s">
        <v>182</v>
      </c>
      <c r="AW129" s="217" t="s">
        <v>31</v>
      </c>
      <c r="AX129" s="217" t="s">
        <v>81</v>
      </c>
      <c r="AY129" s="226" t="s">
        <v>177</v>
      </c>
    </row>
    <row r="130" s="32" customFormat="true" ht="25.5" hidden="false" customHeight="true" outlineLevel="0" collapsed="false">
      <c r="B130" s="162"/>
      <c r="C130" s="197" t="s">
        <v>182</v>
      </c>
      <c r="D130" s="197" t="s">
        <v>178</v>
      </c>
      <c r="E130" s="198" t="s">
        <v>221</v>
      </c>
      <c r="F130" s="199" t="s">
        <v>222</v>
      </c>
      <c r="G130" s="199"/>
      <c r="H130" s="199"/>
      <c r="I130" s="199"/>
      <c r="J130" s="200" t="s">
        <v>213</v>
      </c>
      <c r="K130" s="201" t="n">
        <v>0.213</v>
      </c>
      <c r="L130" s="202" t="n">
        <v>0</v>
      </c>
      <c r="M130" s="202"/>
      <c r="N130" s="203" t="n">
        <f aca="false">ROUND(L130*K130,2)</f>
        <v>0</v>
      </c>
      <c r="O130" s="203"/>
      <c r="P130" s="203"/>
      <c r="Q130" s="203"/>
      <c r="R130" s="164"/>
      <c r="T130" s="204"/>
      <c r="U130" s="44" t="s">
        <v>38</v>
      </c>
      <c r="V130" s="34"/>
      <c r="W130" s="205" t="n">
        <f aca="false">V130*K130</f>
        <v>0</v>
      </c>
      <c r="X130" s="205" t="n">
        <v>0</v>
      </c>
      <c r="Y130" s="205" t="n">
        <f aca="false">X130*K130</f>
        <v>0</v>
      </c>
      <c r="Z130" s="205" t="n">
        <v>0</v>
      </c>
      <c r="AA130" s="206" t="n">
        <f aca="false">Z130*K130</f>
        <v>0</v>
      </c>
      <c r="AR130" s="10" t="s">
        <v>182</v>
      </c>
      <c r="AT130" s="10" t="s">
        <v>178</v>
      </c>
      <c r="AU130" s="10" t="s">
        <v>136</v>
      </c>
      <c r="AY130" s="10" t="s">
        <v>177</v>
      </c>
      <c r="BE130" s="123" t="n">
        <f aca="false">IF(U130="základní",N130,0)</f>
        <v>0</v>
      </c>
      <c r="BF130" s="123" t="n">
        <f aca="false">IF(U130="snížená",N130,0)</f>
        <v>0</v>
      </c>
      <c r="BG130" s="123" t="n">
        <f aca="false">IF(U130="zákl. přenesená",N130,0)</f>
        <v>0</v>
      </c>
      <c r="BH130" s="123" t="n">
        <f aca="false">IF(U130="sníž. přenesená",N130,0)</f>
        <v>0</v>
      </c>
      <c r="BI130" s="123" t="n">
        <f aca="false">IF(U130="nulová",N130,0)</f>
        <v>0</v>
      </c>
      <c r="BJ130" s="10" t="s">
        <v>81</v>
      </c>
      <c r="BK130" s="123" t="n">
        <f aca="false">ROUND(L130*K130,2)</f>
        <v>0</v>
      </c>
      <c r="BL130" s="10" t="s">
        <v>182</v>
      </c>
      <c r="BM130" s="10" t="s">
        <v>648</v>
      </c>
    </row>
    <row r="131" s="183" customFormat="true" ht="37.35" hidden="false" customHeight="true" outlineLevel="0" collapsed="false">
      <c r="B131" s="184"/>
      <c r="C131" s="185"/>
      <c r="D131" s="186" t="s">
        <v>149</v>
      </c>
      <c r="E131" s="186"/>
      <c r="F131" s="186"/>
      <c r="G131" s="186"/>
      <c r="H131" s="186"/>
      <c r="I131" s="186"/>
      <c r="J131" s="186"/>
      <c r="K131" s="186"/>
      <c r="L131" s="186"/>
      <c r="M131" s="186"/>
      <c r="N131" s="228" t="n">
        <f aca="false">BK131</f>
        <v>0</v>
      </c>
      <c r="O131" s="228"/>
      <c r="P131" s="228"/>
      <c r="Q131" s="228"/>
      <c r="R131" s="188"/>
      <c r="T131" s="189"/>
      <c r="U131" s="185"/>
      <c r="V131" s="185"/>
      <c r="W131" s="190" t="n">
        <f aca="false">W132+W144</f>
        <v>0</v>
      </c>
      <c r="X131" s="185"/>
      <c r="Y131" s="190" t="n">
        <f aca="false">Y132+Y144</f>
        <v>0</v>
      </c>
      <c r="Z131" s="185"/>
      <c r="AA131" s="191" t="n">
        <f aca="false">AA132+AA144</f>
        <v>0</v>
      </c>
      <c r="AR131" s="192" t="s">
        <v>136</v>
      </c>
      <c r="AT131" s="193" t="s">
        <v>72</v>
      </c>
      <c r="AU131" s="193" t="s">
        <v>73</v>
      </c>
      <c r="AY131" s="192" t="s">
        <v>177</v>
      </c>
      <c r="BK131" s="194" t="n">
        <f aca="false">BK132+BK144</f>
        <v>0</v>
      </c>
    </row>
    <row r="132" customFormat="false" ht="19.9" hidden="false" customHeight="true" outlineLevel="0" collapsed="false">
      <c r="A132" s="183"/>
      <c r="B132" s="184"/>
      <c r="C132" s="185"/>
      <c r="D132" s="195" t="s">
        <v>151</v>
      </c>
      <c r="E132" s="195"/>
      <c r="F132" s="195"/>
      <c r="G132" s="195"/>
      <c r="H132" s="195"/>
      <c r="I132" s="195"/>
      <c r="J132" s="195"/>
      <c r="K132" s="195"/>
      <c r="L132" s="195"/>
      <c r="M132" s="195"/>
      <c r="N132" s="196" t="n">
        <f aca="false">BK132</f>
        <v>0</v>
      </c>
      <c r="O132" s="196"/>
      <c r="P132" s="196"/>
      <c r="Q132" s="196"/>
      <c r="R132" s="188"/>
      <c r="T132" s="189"/>
      <c r="U132" s="185"/>
      <c r="V132" s="185"/>
      <c r="W132" s="190" t="n">
        <f aca="false">SUM(W133:W143)</f>
        <v>0</v>
      </c>
      <c r="X132" s="185"/>
      <c r="Y132" s="190" t="n">
        <f aca="false">SUM(Y133:Y143)</f>
        <v>0</v>
      </c>
      <c r="Z132" s="185"/>
      <c r="AA132" s="191" t="n">
        <f aca="false">SUM(AA133:AA143)</f>
        <v>0</v>
      </c>
      <c r="AR132" s="192" t="s">
        <v>136</v>
      </c>
      <c r="AT132" s="193" t="s">
        <v>72</v>
      </c>
      <c r="AU132" s="193" t="s">
        <v>81</v>
      </c>
      <c r="AY132" s="192" t="s">
        <v>177</v>
      </c>
      <c r="BK132" s="194" t="n">
        <f aca="false">SUM(BK133:BK143)</f>
        <v>0</v>
      </c>
    </row>
    <row r="133" s="32" customFormat="true" ht="25.5" hidden="false" customHeight="true" outlineLevel="0" collapsed="false">
      <c r="B133" s="162"/>
      <c r="C133" s="197" t="s">
        <v>199</v>
      </c>
      <c r="D133" s="197" t="s">
        <v>178</v>
      </c>
      <c r="E133" s="198" t="s">
        <v>649</v>
      </c>
      <c r="F133" s="199" t="s">
        <v>650</v>
      </c>
      <c r="G133" s="199"/>
      <c r="H133" s="199"/>
      <c r="I133" s="199"/>
      <c r="J133" s="200" t="s">
        <v>197</v>
      </c>
      <c r="K133" s="201" t="n">
        <v>44.96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227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227</v>
      </c>
      <c r="BM133" s="10" t="s">
        <v>651</v>
      </c>
    </row>
    <row r="134" customFormat="false" ht="25.5" hidden="false" customHeight="true" outlineLevel="0" collapsed="false">
      <c r="A134" s="32"/>
      <c r="B134" s="162"/>
      <c r="C134" s="231" t="s">
        <v>203</v>
      </c>
      <c r="D134" s="231" t="s">
        <v>245</v>
      </c>
      <c r="E134" s="232" t="s">
        <v>652</v>
      </c>
      <c r="F134" s="233" t="s">
        <v>653</v>
      </c>
      <c r="G134" s="233"/>
      <c r="H134" s="233"/>
      <c r="I134" s="233"/>
      <c r="J134" s="234" t="s">
        <v>193</v>
      </c>
      <c r="K134" s="235" t="n">
        <v>149.867</v>
      </c>
      <c r="L134" s="236" t="n">
        <v>0</v>
      </c>
      <c r="M134" s="236"/>
      <c r="N134" s="237" t="n">
        <f aca="false">ROUND(L134*K134,2)</f>
        <v>0</v>
      </c>
      <c r="O134" s="237"/>
      <c r="P134" s="237"/>
      <c r="Q134" s="237"/>
      <c r="R134" s="164"/>
      <c r="T134" s="204"/>
      <c r="U134" s="44" t="s">
        <v>38</v>
      </c>
      <c r="V134" s="34"/>
      <c r="W134" s="205" t="n">
        <f aca="false">V134*K134</f>
        <v>0</v>
      </c>
      <c r="X134" s="205" t="n">
        <v>0</v>
      </c>
      <c r="Y134" s="205" t="n">
        <f aca="false">X134*K134</f>
        <v>0</v>
      </c>
      <c r="Z134" s="205" t="n">
        <v>0</v>
      </c>
      <c r="AA134" s="206" t="n">
        <f aca="false">Z134*K134</f>
        <v>0</v>
      </c>
      <c r="AR134" s="10" t="s">
        <v>248</v>
      </c>
      <c r="AT134" s="10" t="s">
        <v>245</v>
      </c>
      <c r="AU134" s="10" t="s">
        <v>136</v>
      </c>
      <c r="AY134" s="10" t="s">
        <v>177</v>
      </c>
      <c r="BE134" s="123" t="n">
        <f aca="false">IF(U134="základní",N134,0)</f>
        <v>0</v>
      </c>
      <c r="BF134" s="123" t="n">
        <f aca="false">IF(U134="snížená",N134,0)</f>
        <v>0</v>
      </c>
      <c r="BG134" s="123" t="n">
        <f aca="false">IF(U134="zákl. přenesená",N134,0)</f>
        <v>0</v>
      </c>
      <c r="BH134" s="123" t="n">
        <f aca="false">IF(U134="sníž. přenesená",N134,0)</f>
        <v>0</v>
      </c>
      <c r="BI134" s="123" t="n">
        <f aca="false">IF(U134="nulová",N134,0)</f>
        <v>0</v>
      </c>
      <c r="BJ134" s="10" t="s">
        <v>81</v>
      </c>
      <c r="BK134" s="123" t="n">
        <f aca="false">ROUND(L134*K134,2)</f>
        <v>0</v>
      </c>
      <c r="BL134" s="10" t="s">
        <v>227</v>
      </c>
      <c r="BM134" s="10" t="s">
        <v>654</v>
      </c>
    </row>
    <row r="135" s="207" customFormat="true" ht="25.5" hidden="false" customHeight="true" outlineLevel="0" collapsed="false">
      <c r="B135" s="208"/>
      <c r="C135" s="209"/>
      <c r="D135" s="209"/>
      <c r="E135" s="210"/>
      <c r="F135" s="211" t="s">
        <v>655</v>
      </c>
      <c r="G135" s="211"/>
      <c r="H135" s="211"/>
      <c r="I135" s="211"/>
      <c r="J135" s="209"/>
      <c r="K135" s="212" t="n">
        <v>149.867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s="217" customFormat="true" ht="16.5" hidden="false" customHeight="true" outlineLevel="0" collapsed="false">
      <c r="B136" s="218"/>
      <c r="C136" s="219"/>
      <c r="D136" s="219"/>
      <c r="E136" s="220"/>
      <c r="F136" s="221" t="s">
        <v>186</v>
      </c>
      <c r="G136" s="221"/>
      <c r="H136" s="221"/>
      <c r="I136" s="221"/>
      <c r="J136" s="219"/>
      <c r="K136" s="222" t="n">
        <v>149.867</v>
      </c>
      <c r="L136" s="219"/>
      <c r="M136" s="219"/>
      <c r="N136" s="219"/>
      <c r="O136" s="219"/>
      <c r="P136" s="219"/>
      <c r="Q136" s="219"/>
      <c r="R136" s="223"/>
      <c r="T136" s="224"/>
      <c r="U136" s="219"/>
      <c r="V136" s="219"/>
      <c r="W136" s="219"/>
      <c r="X136" s="219"/>
      <c r="Y136" s="219"/>
      <c r="Z136" s="219"/>
      <c r="AA136" s="225"/>
      <c r="AT136" s="226" t="s">
        <v>185</v>
      </c>
      <c r="AU136" s="226" t="s">
        <v>136</v>
      </c>
      <c r="AV136" s="217" t="s">
        <v>182</v>
      </c>
      <c r="AW136" s="217" t="s">
        <v>31</v>
      </c>
      <c r="AX136" s="217" t="s">
        <v>81</v>
      </c>
      <c r="AY136" s="226" t="s">
        <v>177</v>
      </c>
    </row>
    <row r="137" s="32" customFormat="true" ht="25.5" hidden="false" customHeight="true" outlineLevel="0" collapsed="false">
      <c r="B137" s="162"/>
      <c r="C137" s="197" t="s">
        <v>210</v>
      </c>
      <c r="D137" s="197" t="s">
        <v>178</v>
      </c>
      <c r="E137" s="198" t="s">
        <v>241</v>
      </c>
      <c r="F137" s="199" t="s">
        <v>242</v>
      </c>
      <c r="G137" s="199"/>
      <c r="H137" s="199"/>
      <c r="I137" s="199"/>
      <c r="J137" s="200" t="s">
        <v>181</v>
      </c>
      <c r="K137" s="201" t="n">
        <v>66.56</v>
      </c>
      <c r="L137" s="202" t="n">
        <v>0</v>
      </c>
      <c r="M137" s="202"/>
      <c r="N137" s="203" t="n">
        <f aca="false">ROUND(L137*K137,2)</f>
        <v>0</v>
      </c>
      <c r="O137" s="203"/>
      <c r="P137" s="203"/>
      <c r="Q137" s="203"/>
      <c r="R137" s="164"/>
      <c r="T137" s="204"/>
      <c r="U137" s="44" t="s">
        <v>38</v>
      </c>
      <c r="V137" s="34"/>
      <c r="W137" s="205" t="n">
        <f aca="false">V137*K137</f>
        <v>0</v>
      </c>
      <c r="X137" s="205" t="n">
        <v>0</v>
      </c>
      <c r="Y137" s="205" t="n">
        <f aca="false">X137*K137</f>
        <v>0</v>
      </c>
      <c r="Z137" s="205" t="n">
        <v>0</v>
      </c>
      <c r="AA137" s="206" t="n">
        <f aca="false">Z137*K137</f>
        <v>0</v>
      </c>
      <c r="AR137" s="10" t="s">
        <v>227</v>
      </c>
      <c r="AT137" s="10" t="s">
        <v>178</v>
      </c>
      <c r="AU137" s="10" t="s">
        <v>136</v>
      </c>
      <c r="AY137" s="10" t="s">
        <v>177</v>
      </c>
      <c r="BE137" s="123" t="n">
        <f aca="false">IF(U137="základní",N137,0)</f>
        <v>0</v>
      </c>
      <c r="BF137" s="123" t="n">
        <f aca="false">IF(U137="snížená",N137,0)</f>
        <v>0</v>
      </c>
      <c r="BG137" s="123" t="n">
        <f aca="false">IF(U137="zákl. přenesená",N137,0)</f>
        <v>0</v>
      </c>
      <c r="BH137" s="123" t="n">
        <f aca="false">IF(U137="sníž. přenesená",N137,0)</f>
        <v>0</v>
      </c>
      <c r="BI137" s="123" t="n">
        <f aca="false">IF(U137="nulová",N137,0)</f>
        <v>0</v>
      </c>
      <c r="BJ137" s="10" t="s">
        <v>81</v>
      </c>
      <c r="BK137" s="123" t="n">
        <f aca="false">ROUND(L137*K137,2)</f>
        <v>0</v>
      </c>
      <c r="BL137" s="10" t="s">
        <v>227</v>
      </c>
      <c r="BM137" s="10" t="s">
        <v>656</v>
      </c>
    </row>
    <row r="138" customFormat="false" ht="16.5" hidden="false" customHeight="true" outlineLevel="0" collapsed="false">
      <c r="A138" s="32"/>
      <c r="B138" s="162"/>
      <c r="C138" s="231" t="s">
        <v>215</v>
      </c>
      <c r="D138" s="231" t="s">
        <v>245</v>
      </c>
      <c r="E138" s="232" t="s">
        <v>246</v>
      </c>
      <c r="F138" s="233" t="s">
        <v>247</v>
      </c>
      <c r="G138" s="233"/>
      <c r="H138" s="233"/>
      <c r="I138" s="233"/>
      <c r="J138" s="234" t="s">
        <v>181</v>
      </c>
      <c r="K138" s="235" t="n">
        <v>73.216</v>
      </c>
      <c r="L138" s="236" t="n">
        <v>0</v>
      </c>
      <c r="M138" s="236"/>
      <c r="N138" s="237" t="n">
        <f aca="false">ROUND(L138*K138,2)</f>
        <v>0</v>
      </c>
      <c r="O138" s="237"/>
      <c r="P138" s="237"/>
      <c r="Q138" s="237"/>
      <c r="R138" s="164"/>
      <c r="T138" s="204"/>
      <c r="U138" s="44" t="s">
        <v>38</v>
      </c>
      <c r="V138" s="34"/>
      <c r="W138" s="205" t="n">
        <f aca="false">V138*K138</f>
        <v>0</v>
      </c>
      <c r="X138" s="205" t="n">
        <v>0</v>
      </c>
      <c r="Y138" s="205" t="n">
        <f aca="false">X138*K138</f>
        <v>0</v>
      </c>
      <c r="Z138" s="205" t="n">
        <v>0</v>
      </c>
      <c r="AA138" s="206" t="n">
        <f aca="false">Z138*K138</f>
        <v>0</v>
      </c>
      <c r="AR138" s="10" t="s">
        <v>248</v>
      </c>
      <c r="AT138" s="10" t="s">
        <v>245</v>
      </c>
      <c r="AU138" s="10" t="s">
        <v>136</v>
      </c>
      <c r="AY138" s="10" t="s">
        <v>177</v>
      </c>
      <c r="BE138" s="123" t="n">
        <f aca="false">IF(U138="základní",N138,0)</f>
        <v>0</v>
      </c>
      <c r="BF138" s="123" t="n">
        <f aca="false">IF(U138="snížená",N138,0)</f>
        <v>0</v>
      </c>
      <c r="BG138" s="123" t="n">
        <f aca="false">IF(U138="zákl. přenesená",N138,0)</f>
        <v>0</v>
      </c>
      <c r="BH138" s="123" t="n">
        <f aca="false">IF(U138="sníž. přenesená",N138,0)</f>
        <v>0</v>
      </c>
      <c r="BI138" s="123" t="n">
        <f aca="false">IF(U138="nulová",N138,0)</f>
        <v>0</v>
      </c>
      <c r="BJ138" s="10" t="s">
        <v>81</v>
      </c>
      <c r="BK138" s="123" t="n">
        <f aca="false">ROUND(L138*K138,2)</f>
        <v>0</v>
      </c>
      <c r="BL138" s="10" t="s">
        <v>227</v>
      </c>
      <c r="BM138" s="10" t="s">
        <v>657</v>
      </c>
    </row>
    <row r="139" s="207" customFormat="true" ht="25.5" hidden="false" customHeight="true" outlineLevel="0" collapsed="false">
      <c r="B139" s="208"/>
      <c r="C139" s="209"/>
      <c r="D139" s="209"/>
      <c r="E139" s="210"/>
      <c r="F139" s="211" t="s">
        <v>658</v>
      </c>
      <c r="G139" s="211"/>
      <c r="H139" s="211"/>
      <c r="I139" s="211"/>
      <c r="J139" s="209"/>
      <c r="K139" s="212" t="n">
        <v>73.216</v>
      </c>
      <c r="L139" s="209"/>
      <c r="M139" s="209"/>
      <c r="N139" s="209"/>
      <c r="O139" s="209"/>
      <c r="P139" s="209"/>
      <c r="Q139" s="209"/>
      <c r="R139" s="213"/>
      <c r="T139" s="214"/>
      <c r="U139" s="209"/>
      <c r="V139" s="209"/>
      <c r="W139" s="209"/>
      <c r="X139" s="209"/>
      <c r="Y139" s="209"/>
      <c r="Z139" s="209"/>
      <c r="AA139" s="215"/>
      <c r="AT139" s="216" t="s">
        <v>185</v>
      </c>
      <c r="AU139" s="216" t="s">
        <v>136</v>
      </c>
      <c r="AV139" s="207" t="s">
        <v>136</v>
      </c>
      <c r="AW139" s="207" t="s">
        <v>31</v>
      </c>
      <c r="AX139" s="207" t="s">
        <v>73</v>
      </c>
      <c r="AY139" s="216" t="s">
        <v>177</v>
      </c>
    </row>
    <row r="140" s="217" customFormat="true" ht="16.5" hidden="false" customHeight="true" outlineLevel="0" collapsed="false">
      <c r="B140" s="218"/>
      <c r="C140" s="219"/>
      <c r="D140" s="219"/>
      <c r="E140" s="220"/>
      <c r="F140" s="221" t="s">
        <v>186</v>
      </c>
      <c r="G140" s="221"/>
      <c r="H140" s="221"/>
      <c r="I140" s="221"/>
      <c r="J140" s="219"/>
      <c r="K140" s="222" t="n">
        <v>73.216</v>
      </c>
      <c r="L140" s="219"/>
      <c r="M140" s="219"/>
      <c r="N140" s="219"/>
      <c r="O140" s="219"/>
      <c r="P140" s="219"/>
      <c r="Q140" s="219"/>
      <c r="R140" s="223"/>
      <c r="T140" s="224"/>
      <c r="U140" s="219"/>
      <c r="V140" s="219"/>
      <c r="W140" s="219"/>
      <c r="X140" s="219"/>
      <c r="Y140" s="219"/>
      <c r="Z140" s="219"/>
      <c r="AA140" s="225"/>
      <c r="AT140" s="226" t="s">
        <v>185</v>
      </c>
      <c r="AU140" s="226" t="s">
        <v>136</v>
      </c>
      <c r="AV140" s="217" t="s">
        <v>182</v>
      </c>
      <c r="AW140" s="217" t="s">
        <v>31</v>
      </c>
      <c r="AX140" s="217" t="s">
        <v>81</v>
      </c>
      <c r="AY140" s="226" t="s">
        <v>177</v>
      </c>
    </row>
    <row r="141" s="32" customFormat="true" ht="16.5" hidden="false" customHeight="true" outlineLevel="0" collapsed="false">
      <c r="B141" s="162"/>
      <c r="C141" s="197" t="s">
        <v>220</v>
      </c>
      <c r="D141" s="197" t="s">
        <v>178</v>
      </c>
      <c r="E141" s="198" t="s">
        <v>252</v>
      </c>
      <c r="F141" s="199" t="s">
        <v>253</v>
      </c>
      <c r="G141" s="199"/>
      <c r="H141" s="199"/>
      <c r="I141" s="199"/>
      <c r="J141" s="200" t="s">
        <v>181</v>
      </c>
      <c r="K141" s="201" t="n">
        <v>66.56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227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227</v>
      </c>
      <c r="BM141" s="10" t="s">
        <v>659</v>
      </c>
    </row>
    <row r="142" s="32" customFormat="true" ht="25.5" hidden="false" customHeight="true" outlineLevel="0" collapsed="false">
      <c r="B142" s="162"/>
      <c r="C142" s="197" t="s">
        <v>224</v>
      </c>
      <c r="D142" s="197" t="s">
        <v>178</v>
      </c>
      <c r="E142" s="198" t="s">
        <v>262</v>
      </c>
      <c r="F142" s="199" t="s">
        <v>263</v>
      </c>
      <c r="G142" s="199"/>
      <c r="H142" s="199"/>
      <c r="I142" s="199"/>
      <c r="J142" s="200" t="s">
        <v>181</v>
      </c>
      <c r="K142" s="201" t="n">
        <v>66.56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227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227</v>
      </c>
      <c r="BM142" s="10" t="s">
        <v>660</v>
      </c>
    </row>
    <row r="143" customFormat="false" ht="25.5" hidden="false" customHeight="true" outlineLevel="0" collapsed="false">
      <c r="A143" s="32"/>
      <c r="B143" s="162"/>
      <c r="C143" s="197" t="s">
        <v>229</v>
      </c>
      <c r="D143" s="197" t="s">
        <v>178</v>
      </c>
      <c r="E143" s="198" t="s">
        <v>266</v>
      </c>
      <c r="F143" s="199" t="s">
        <v>267</v>
      </c>
      <c r="G143" s="199"/>
      <c r="H143" s="199"/>
      <c r="I143" s="199"/>
      <c r="J143" s="200" t="s">
        <v>238</v>
      </c>
      <c r="K143" s="229" t="n">
        <v>0</v>
      </c>
      <c r="L143" s="202" t="n">
        <v>0</v>
      </c>
      <c r="M143" s="202"/>
      <c r="N143" s="203" t="n">
        <f aca="false">ROUND(L143*K143,2)</f>
        <v>0</v>
      </c>
      <c r="O143" s="203"/>
      <c r="P143" s="203"/>
      <c r="Q143" s="203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227</v>
      </c>
      <c r="AT143" s="10" t="s">
        <v>178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227</v>
      </c>
      <c r="BM143" s="10" t="s">
        <v>661</v>
      </c>
    </row>
    <row r="144" s="183" customFormat="true" ht="29.85" hidden="false" customHeight="true" outlineLevel="0" collapsed="false">
      <c r="B144" s="184"/>
      <c r="C144" s="185"/>
      <c r="D144" s="195" t="s">
        <v>643</v>
      </c>
      <c r="E144" s="195"/>
      <c r="F144" s="195"/>
      <c r="G144" s="195"/>
      <c r="H144" s="195"/>
      <c r="I144" s="195"/>
      <c r="J144" s="195"/>
      <c r="K144" s="195"/>
      <c r="L144" s="195"/>
      <c r="M144" s="195"/>
      <c r="N144" s="230" t="n">
        <f aca="false">BK144</f>
        <v>0</v>
      </c>
      <c r="O144" s="230"/>
      <c r="P144" s="230"/>
      <c r="Q144" s="230"/>
      <c r="R144" s="188"/>
      <c r="T144" s="189"/>
      <c r="U144" s="185"/>
      <c r="V144" s="185"/>
      <c r="W144" s="190" t="n">
        <f aca="false">SUM(W145:W146)</f>
        <v>0</v>
      </c>
      <c r="X144" s="185"/>
      <c r="Y144" s="190" t="n">
        <f aca="false">SUM(Y145:Y146)</f>
        <v>0</v>
      </c>
      <c r="Z144" s="185"/>
      <c r="AA144" s="191" t="n">
        <f aca="false">SUM(AA145:AA146)</f>
        <v>0</v>
      </c>
      <c r="AR144" s="192" t="s">
        <v>136</v>
      </c>
      <c r="AT144" s="193" t="s">
        <v>72</v>
      </c>
      <c r="AU144" s="193" t="s">
        <v>81</v>
      </c>
      <c r="AY144" s="192" t="s">
        <v>177</v>
      </c>
      <c r="BK144" s="194" t="n">
        <f aca="false">SUM(BK145:BK146)</f>
        <v>0</v>
      </c>
    </row>
    <row r="145" s="32" customFormat="true" ht="25.5" hidden="false" customHeight="true" outlineLevel="0" collapsed="false">
      <c r="B145" s="162"/>
      <c r="C145" s="197" t="s">
        <v>235</v>
      </c>
      <c r="D145" s="197" t="s">
        <v>178</v>
      </c>
      <c r="E145" s="198" t="s">
        <v>662</v>
      </c>
      <c r="F145" s="199" t="s">
        <v>663</v>
      </c>
      <c r="G145" s="199"/>
      <c r="H145" s="199"/>
      <c r="I145" s="199"/>
      <c r="J145" s="200" t="s">
        <v>181</v>
      </c>
      <c r="K145" s="201" t="n">
        <v>66.56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227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227</v>
      </c>
      <c r="BM145" s="10" t="s">
        <v>664</v>
      </c>
    </row>
    <row r="146" s="32" customFormat="true" ht="25.5" hidden="false" customHeight="true" outlineLevel="0" collapsed="false">
      <c r="B146" s="162"/>
      <c r="C146" s="197" t="s">
        <v>427</v>
      </c>
      <c r="D146" s="197" t="s">
        <v>178</v>
      </c>
      <c r="E146" s="198" t="s">
        <v>665</v>
      </c>
      <c r="F146" s="199" t="s">
        <v>666</v>
      </c>
      <c r="G146" s="199"/>
      <c r="H146" s="199"/>
      <c r="I146" s="199"/>
      <c r="J146" s="200" t="s">
        <v>197</v>
      </c>
      <c r="K146" s="201" t="n">
        <v>44.96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667</v>
      </c>
    </row>
    <row r="147" customFormat="false" ht="49.9" hidden="false" customHeight="true" outlineLevel="0" collapsed="false">
      <c r="A147" s="32"/>
      <c r="B147" s="33"/>
      <c r="C147" s="34"/>
      <c r="D147" s="186" t="s">
        <v>308</v>
      </c>
      <c r="E147" s="34"/>
      <c r="F147" s="34"/>
      <c r="G147" s="34"/>
      <c r="H147" s="34"/>
      <c r="I147" s="34"/>
      <c r="J147" s="34"/>
      <c r="K147" s="34"/>
      <c r="L147" s="34"/>
      <c r="M147" s="34"/>
      <c r="N147" s="228" t="n">
        <f aca="false">BK147</f>
        <v>0</v>
      </c>
      <c r="O147" s="228"/>
      <c r="P147" s="228"/>
      <c r="Q147" s="228"/>
      <c r="R147" s="35"/>
      <c r="T147" s="247"/>
      <c r="U147" s="59"/>
      <c r="V147" s="59"/>
      <c r="W147" s="59"/>
      <c r="X147" s="59"/>
      <c r="Y147" s="59"/>
      <c r="Z147" s="59"/>
      <c r="AA147" s="61"/>
      <c r="AT147" s="10" t="s">
        <v>72</v>
      </c>
      <c r="AU147" s="10" t="s">
        <v>73</v>
      </c>
      <c r="AY147" s="10" t="s">
        <v>309</v>
      </c>
      <c r="BK147" s="123" t="n">
        <v>0</v>
      </c>
    </row>
    <row r="148" customFormat="false" ht="6.95" hidden="false" customHeight="true" outlineLevel="0" collapsed="false">
      <c r="A148" s="32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4"/>
    </row>
  </sheetData>
  <mergeCells count="121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N121:Q121"/>
    <mergeCell ref="N122:Q122"/>
    <mergeCell ref="N123:Q123"/>
    <mergeCell ref="F124:I124"/>
    <mergeCell ref="L124:M124"/>
    <mergeCell ref="N124:Q124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N131:Q131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N144:Q144"/>
    <mergeCell ref="F145:I145"/>
    <mergeCell ref="L145:M145"/>
    <mergeCell ref="N145:Q145"/>
    <mergeCell ref="F146:I146"/>
    <mergeCell ref="L146:M146"/>
    <mergeCell ref="N146:Q146"/>
    <mergeCell ref="N147:Q147"/>
  </mergeCells>
  <hyperlinks>
    <hyperlink ref="F1" location="C2" display="1) Krycí list rozpočtu"/>
    <hyperlink ref="H1" location="C86" display="2) Rekapitulace rozpočtu"/>
    <hyperlink ref="L1" location="C120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48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121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668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N96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(SUM(BE96:BE103)+SUM(BE121:BE146))</f>
        <v>0</v>
      </c>
      <c r="I32" s="142"/>
      <c r="J32" s="142"/>
      <c r="K32" s="34"/>
      <c r="L32" s="34"/>
      <c r="M32" s="142" t="n">
        <f aca="false">ROUND((SUM(BE96:BE103)+SUM(BE121:BE146)),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(SUM(BF96:BF103)+SUM(BF121:BF146))</f>
        <v>0</v>
      </c>
      <c r="I33" s="142"/>
      <c r="J33" s="142"/>
      <c r="K33" s="34"/>
      <c r="L33" s="34"/>
      <c r="M33" s="142" t="n">
        <f aca="false">ROUND((SUM(BF96:BF103)+SUM(BF121:BF146)),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(SUM(BG96:BG103)+SUM(BG121:BG146))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(SUM(BH96:BH103)+SUM(BH121:BH146))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(SUM(BI96:BI103)+SUM(BI121:BI146))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37 - rampa - L2 lůžk - 37 - rampa - L2 lůžkový p...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N121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N122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N123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N125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N131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N132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643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N144</f>
        <v>0</v>
      </c>
      <c r="O94" s="119"/>
      <c r="P94" s="119"/>
      <c r="Q94" s="119"/>
      <c r="R94" s="158"/>
    </row>
    <row r="95" s="32" customFormat="true" ht="21.75" hidden="false" customHeight="true" outlineLevel="0" collapsed="false"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5"/>
    </row>
    <row r="96" customFormat="false" ht="29.25" hidden="false" customHeight="true" outlineLevel="0" collapsed="false">
      <c r="A96" s="32"/>
      <c r="B96" s="33"/>
      <c r="C96" s="148" t="s">
        <v>154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159" t="n">
        <f aca="false">ROUND(N97+N98+N99+N100+N101+N102,2)</f>
        <v>0</v>
      </c>
      <c r="O96" s="159"/>
      <c r="P96" s="159"/>
      <c r="Q96" s="159"/>
      <c r="R96" s="35"/>
      <c r="T96" s="160"/>
      <c r="U96" s="161" t="s">
        <v>37</v>
      </c>
    </row>
    <row r="97" customFormat="false" ht="18" hidden="false" customHeight="true" outlineLevel="0" collapsed="false">
      <c r="A97" s="32"/>
      <c r="B97" s="162"/>
      <c r="C97" s="163"/>
      <c r="D97" s="124" t="s">
        <v>155</v>
      </c>
      <c r="E97" s="124"/>
      <c r="F97" s="124"/>
      <c r="G97" s="124"/>
      <c r="H97" s="124"/>
      <c r="I97" s="163"/>
      <c r="J97" s="163"/>
      <c r="K97" s="163"/>
      <c r="L97" s="163"/>
      <c r="M97" s="163"/>
      <c r="N97" s="118" t="n">
        <f aca="false">ROUND(N88*T97,2)</f>
        <v>0</v>
      </c>
      <c r="O97" s="118"/>
      <c r="P97" s="118"/>
      <c r="Q97" s="118"/>
      <c r="R97" s="164"/>
      <c r="S97" s="165"/>
      <c r="T97" s="166"/>
      <c r="U97" s="167" t="s">
        <v>40</v>
      </c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  <c r="AF97" s="165"/>
      <c r="AG97" s="165"/>
      <c r="AH97" s="165"/>
      <c r="AI97" s="165"/>
      <c r="AJ97" s="165"/>
      <c r="AK97" s="165"/>
      <c r="AL97" s="165"/>
      <c r="AM97" s="165"/>
      <c r="AN97" s="165"/>
      <c r="AO97" s="165"/>
      <c r="AP97" s="165"/>
      <c r="AQ97" s="165"/>
      <c r="AR97" s="165"/>
      <c r="AS97" s="165"/>
      <c r="AT97" s="165"/>
      <c r="AU97" s="165"/>
      <c r="AV97" s="165"/>
      <c r="AW97" s="165"/>
      <c r="AX97" s="165"/>
      <c r="AY97" s="168" t="s">
        <v>156</v>
      </c>
      <c r="AZ97" s="165"/>
      <c r="BA97" s="165"/>
      <c r="BB97" s="165"/>
      <c r="BC97" s="165"/>
      <c r="BD97" s="165"/>
      <c r="BE97" s="169" t="n">
        <f aca="false">IF(U97="základní",N97,0)</f>
        <v>0</v>
      </c>
      <c r="BF97" s="169" t="n">
        <f aca="false">IF(U97="snížená",N97,0)</f>
        <v>0</v>
      </c>
      <c r="BG97" s="169" t="n">
        <f aca="false">IF(U97="zákl. přenesená",N97,0)</f>
        <v>0</v>
      </c>
      <c r="BH97" s="169" t="n">
        <f aca="false">IF(U97="sníž. přenesená",N97,0)</f>
        <v>0</v>
      </c>
      <c r="BI97" s="169" t="n">
        <f aca="false">IF(U97="nulová",N97,0)</f>
        <v>0</v>
      </c>
      <c r="BJ97" s="168" t="s">
        <v>136</v>
      </c>
      <c r="BK97" s="165"/>
      <c r="BL97" s="165"/>
      <c r="BM97" s="165"/>
    </row>
    <row r="98" customFormat="false" ht="18" hidden="false" customHeight="true" outlineLevel="0" collapsed="false">
      <c r="A98" s="32"/>
      <c r="B98" s="162"/>
      <c r="C98" s="163"/>
      <c r="D98" s="124" t="s">
        <v>157</v>
      </c>
      <c r="E98" s="124"/>
      <c r="F98" s="124"/>
      <c r="G98" s="124"/>
      <c r="H98" s="124"/>
      <c r="I98" s="163"/>
      <c r="J98" s="163"/>
      <c r="K98" s="163"/>
      <c r="L98" s="163"/>
      <c r="M98" s="163"/>
      <c r="N98" s="118" t="n">
        <f aca="false">ROUND(N88*T98,2)</f>
        <v>0</v>
      </c>
      <c r="O98" s="118"/>
      <c r="P98" s="118"/>
      <c r="Q98" s="118"/>
      <c r="R98" s="164"/>
      <c r="S98" s="165"/>
      <c r="T98" s="166"/>
      <c r="U98" s="167" t="s">
        <v>40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8" t="s">
        <v>156</v>
      </c>
      <c r="AZ98" s="165"/>
      <c r="BA98" s="165"/>
      <c r="BB98" s="165"/>
      <c r="BC98" s="165"/>
      <c r="BD98" s="165"/>
      <c r="BE98" s="169" t="n">
        <f aca="false">IF(U98="základní",N98,0)</f>
        <v>0</v>
      </c>
      <c r="BF98" s="169" t="n">
        <f aca="false">IF(U98="snížená",N98,0)</f>
        <v>0</v>
      </c>
      <c r="BG98" s="169" t="n">
        <f aca="false">IF(U98="zákl. přenesená",N98,0)</f>
        <v>0</v>
      </c>
      <c r="BH98" s="169" t="n">
        <f aca="false">IF(U98="sníž. přenesená",N98,0)</f>
        <v>0</v>
      </c>
      <c r="BI98" s="169" t="n">
        <f aca="false">IF(U98="nulová",N98,0)</f>
        <v>0</v>
      </c>
      <c r="BJ98" s="168" t="s">
        <v>136</v>
      </c>
      <c r="BK98" s="165"/>
      <c r="BL98" s="165"/>
      <c r="BM98" s="165"/>
    </row>
    <row r="99" customFormat="false" ht="18" hidden="false" customHeight="true" outlineLevel="0" collapsed="false">
      <c r="A99" s="32"/>
      <c r="B99" s="162"/>
      <c r="C99" s="163"/>
      <c r="D99" s="124" t="s">
        <v>158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159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160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70" t="s">
        <v>161</v>
      </c>
      <c r="E102" s="163"/>
      <c r="F102" s="163"/>
      <c r="G102" s="163"/>
      <c r="H102" s="163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71"/>
      <c r="U102" s="172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162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3.5" hidden="false" customHeight="false" outlineLevel="0" collapsed="false">
      <c r="A103" s="32"/>
      <c r="B103" s="33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5"/>
    </row>
    <row r="104" customFormat="false" ht="29.25" hidden="false" customHeight="true" outlineLevel="0" collapsed="false">
      <c r="A104" s="32"/>
      <c r="B104" s="33"/>
      <c r="C104" s="131" t="s">
        <v>130</v>
      </c>
      <c r="D104" s="132"/>
      <c r="E104" s="132"/>
      <c r="F104" s="132"/>
      <c r="G104" s="132"/>
      <c r="H104" s="132"/>
      <c r="I104" s="132"/>
      <c r="J104" s="132"/>
      <c r="K104" s="132"/>
      <c r="L104" s="133" t="n">
        <f aca="false">ROUND(SUM(N88+N96),2)</f>
        <v>0</v>
      </c>
      <c r="M104" s="133"/>
      <c r="N104" s="133"/>
      <c r="O104" s="133"/>
      <c r="P104" s="133"/>
      <c r="Q104" s="133"/>
      <c r="R104" s="35"/>
    </row>
    <row r="105" customFormat="false" ht="6.95" hidden="false" customHeight="true" outlineLevel="0" collapsed="false">
      <c r="A105" s="32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4"/>
    </row>
    <row r="109" s="32" customFormat="true" ht="6.95" hidden="false" customHeight="true" outlineLevel="0" collapsed="false"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  <c r="N109" s="66"/>
      <c r="O109" s="66"/>
      <c r="P109" s="66"/>
      <c r="Q109" s="66"/>
      <c r="R109" s="67"/>
    </row>
    <row r="110" customFormat="false" ht="36.95" hidden="false" customHeight="true" outlineLevel="0" collapsed="false">
      <c r="A110" s="32"/>
      <c r="B110" s="33"/>
      <c r="C110" s="15" t="s">
        <v>163</v>
      </c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35"/>
    </row>
    <row r="111" customFormat="false" ht="6.95" hidden="false" customHeight="true" outlineLevel="0" collapsed="false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5"/>
    </row>
    <row r="112" customFormat="false" ht="30" hidden="false" customHeight="true" outlineLevel="0" collapsed="false">
      <c r="A112" s="32"/>
      <c r="B112" s="33"/>
      <c r="C112" s="25" t="s">
        <v>18</v>
      </c>
      <c r="D112" s="34"/>
      <c r="E112" s="34"/>
      <c r="F112" s="136" t="str">
        <f aca="false">F6</f>
        <v>201623_-_Rekonstrukce_luzkoveho_oddeleni(1)L2</v>
      </c>
      <c r="G112" s="136"/>
      <c r="H112" s="136"/>
      <c r="I112" s="136"/>
      <c r="J112" s="136"/>
      <c r="K112" s="136"/>
      <c r="L112" s="136"/>
      <c r="M112" s="136"/>
      <c r="N112" s="136"/>
      <c r="O112" s="136"/>
      <c r="P112" s="136"/>
      <c r="Q112" s="34"/>
      <c r="R112" s="35"/>
    </row>
    <row r="113" customFormat="false" ht="36.95" hidden="false" customHeight="true" outlineLevel="0" collapsed="false">
      <c r="A113" s="32"/>
      <c r="B113" s="33"/>
      <c r="C113" s="74" t="s">
        <v>138</v>
      </c>
      <c r="D113" s="34"/>
      <c r="E113" s="34"/>
      <c r="F113" s="76" t="str">
        <f aca="false">F7</f>
        <v>37 - rampa - L2 lůžk - 37 - rampa - L2 lůžkový p...</v>
      </c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34"/>
      <c r="R113" s="35"/>
    </row>
    <row r="114" customFormat="false" ht="6.95" hidden="false" customHeight="true" outlineLevel="0" collapsed="false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5"/>
    </row>
    <row r="115" customFormat="false" ht="18" hidden="false" customHeight="true" outlineLevel="0" collapsed="false">
      <c r="A115" s="32"/>
      <c r="B115" s="33"/>
      <c r="C115" s="25" t="s">
        <v>22</v>
      </c>
      <c r="D115" s="34"/>
      <c r="E115" s="34"/>
      <c r="F115" s="21" t="str">
        <f aca="false">F9</f>
        <v> </v>
      </c>
      <c r="G115" s="34"/>
      <c r="H115" s="34"/>
      <c r="I115" s="34"/>
      <c r="J115" s="34"/>
      <c r="K115" s="25" t="s">
        <v>24</v>
      </c>
      <c r="L115" s="34"/>
      <c r="M115" s="79" t="str">
        <f aca="false">IF(O9="","",O9)</f>
        <v>17. 11. 2017</v>
      </c>
      <c r="N115" s="79"/>
      <c r="O115" s="79"/>
      <c r="P115" s="79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5" hidden="false" customHeight="false" outlineLevel="0" collapsed="false">
      <c r="A117" s="32"/>
      <c r="B117" s="33"/>
      <c r="C117" s="25" t="s">
        <v>26</v>
      </c>
      <c r="D117" s="34"/>
      <c r="E117" s="34"/>
      <c r="F117" s="21" t="str">
        <f aca="false">E12</f>
        <v> </v>
      </c>
      <c r="G117" s="34"/>
      <c r="H117" s="34"/>
      <c r="I117" s="34"/>
      <c r="J117" s="34"/>
      <c r="K117" s="25" t="s">
        <v>30</v>
      </c>
      <c r="L117" s="34"/>
      <c r="M117" s="21" t="str">
        <f aca="false">E18</f>
        <v> </v>
      </c>
      <c r="N117" s="21"/>
      <c r="O117" s="21"/>
      <c r="P117" s="21"/>
      <c r="Q117" s="21"/>
      <c r="R117" s="35"/>
    </row>
    <row r="118" customFormat="false" ht="14.45" hidden="false" customHeight="true" outlineLevel="0" collapsed="false">
      <c r="A118" s="32"/>
      <c r="B118" s="33"/>
      <c r="C118" s="25" t="s">
        <v>29</v>
      </c>
      <c r="D118" s="34"/>
      <c r="E118" s="34"/>
      <c r="F118" s="21" t="str">
        <f aca="false">IF(E15="","",E15)</f>
        <v> </v>
      </c>
      <c r="G118" s="34"/>
      <c r="H118" s="34"/>
      <c r="I118" s="34"/>
      <c r="J118" s="34"/>
      <c r="K118" s="25" t="s">
        <v>32</v>
      </c>
      <c r="L118" s="34"/>
      <c r="M118" s="21" t="str">
        <f aca="false">E21</f>
        <v> </v>
      </c>
      <c r="N118" s="21"/>
      <c r="O118" s="21"/>
      <c r="P118" s="21"/>
      <c r="Q118" s="21"/>
      <c r="R118" s="35"/>
    </row>
    <row r="119" customFormat="false" ht="10.35" hidden="false" customHeight="true" outlineLevel="0" collapsed="false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5"/>
    </row>
    <row r="120" s="173" customFormat="true" ht="29.25" hidden="false" customHeight="true" outlineLevel="0" collapsed="false">
      <c r="B120" s="174"/>
      <c r="C120" s="175" t="s">
        <v>164</v>
      </c>
      <c r="D120" s="176" t="s">
        <v>165</v>
      </c>
      <c r="E120" s="176" t="s">
        <v>55</v>
      </c>
      <c r="F120" s="176" t="s">
        <v>166</v>
      </c>
      <c r="G120" s="176"/>
      <c r="H120" s="176"/>
      <c r="I120" s="176"/>
      <c r="J120" s="176" t="s">
        <v>167</v>
      </c>
      <c r="K120" s="176" t="s">
        <v>168</v>
      </c>
      <c r="L120" s="176" t="s">
        <v>169</v>
      </c>
      <c r="M120" s="176"/>
      <c r="N120" s="177" t="s">
        <v>143</v>
      </c>
      <c r="O120" s="177"/>
      <c r="P120" s="177"/>
      <c r="Q120" s="177"/>
      <c r="R120" s="178"/>
      <c r="T120" s="86" t="s">
        <v>170</v>
      </c>
      <c r="U120" s="87" t="s">
        <v>37</v>
      </c>
      <c r="V120" s="87" t="s">
        <v>171</v>
      </c>
      <c r="W120" s="87" t="s">
        <v>172</v>
      </c>
      <c r="X120" s="87" t="s">
        <v>173</v>
      </c>
      <c r="Y120" s="87" t="s">
        <v>174</v>
      </c>
      <c r="Z120" s="87" t="s">
        <v>175</v>
      </c>
      <c r="AA120" s="88" t="s">
        <v>176</v>
      </c>
    </row>
    <row r="121" s="32" customFormat="true" ht="29.25" hidden="false" customHeight="true" outlineLevel="0" collapsed="false">
      <c r="B121" s="33"/>
      <c r="C121" s="90" t="s">
        <v>140</v>
      </c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179" t="n">
        <f aca="false">BK121</f>
        <v>0</v>
      </c>
      <c r="O121" s="179"/>
      <c r="P121" s="179"/>
      <c r="Q121" s="179"/>
      <c r="R121" s="35"/>
      <c r="T121" s="89"/>
      <c r="U121" s="54"/>
      <c r="V121" s="54"/>
      <c r="W121" s="180" t="n">
        <f aca="false">W122+W131+W147</f>
        <v>0</v>
      </c>
      <c r="X121" s="54"/>
      <c r="Y121" s="180" t="n">
        <f aca="false">Y122+Y131+Y147</f>
        <v>0</v>
      </c>
      <c r="Z121" s="54"/>
      <c r="AA121" s="181" t="n">
        <f aca="false">AA122+AA131+AA147</f>
        <v>0</v>
      </c>
      <c r="AT121" s="10" t="s">
        <v>72</v>
      </c>
      <c r="AU121" s="10" t="s">
        <v>145</v>
      </c>
      <c r="BK121" s="182" t="n">
        <f aca="false">BK122+BK131+BK147</f>
        <v>0</v>
      </c>
    </row>
    <row r="122" s="183" customFormat="true" ht="37.35" hidden="false" customHeight="true" outlineLevel="0" collapsed="false">
      <c r="B122" s="184"/>
      <c r="C122" s="185"/>
      <c r="D122" s="186" t="s">
        <v>146</v>
      </c>
      <c r="E122" s="186"/>
      <c r="F122" s="186"/>
      <c r="G122" s="186"/>
      <c r="H122" s="186"/>
      <c r="I122" s="186"/>
      <c r="J122" s="186"/>
      <c r="K122" s="186"/>
      <c r="L122" s="186"/>
      <c r="M122" s="186"/>
      <c r="N122" s="187" t="n">
        <f aca="false">BK122</f>
        <v>0</v>
      </c>
      <c r="O122" s="187"/>
      <c r="P122" s="187"/>
      <c r="Q122" s="187"/>
      <c r="R122" s="188"/>
      <c r="T122" s="189"/>
      <c r="U122" s="185"/>
      <c r="V122" s="185"/>
      <c r="W122" s="190" t="n">
        <f aca="false">W123+W125</f>
        <v>0</v>
      </c>
      <c r="X122" s="185"/>
      <c r="Y122" s="190" t="n">
        <f aca="false">Y123+Y125</f>
        <v>0</v>
      </c>
      <c r="Z122" s="185"/>
      <c r="AA122" s="191" t="n">
        <f aca="false">AA123+AA125</f>
        <v>0</v>
      </c>
      <c r="AR122" s="192" t="s">
        <v>81</v>
      </c>
      <c r="AT122" s="193" t="s">
        <v>72</v>
      </c>
      <c r="AU122" s="193" t="s">
        <v>73</v>
      </c>
      <c r="AY122" s="192" t="s">
        <v>177</v>
      </c>
      <c r="BK122" s="194" t="n">
        <f aca="false">BK123+BK125</f>
        <v>0</v>
      </c>
    </row>
    <row r="123" customFormat="false" ht="19.9" hidden="false" customHeight="true" outlineLevel="0" collapsed="false">
      <c r="A123" s="183"/>
      <c r="B123" s="184"/>
      <c r="C123" s="185"/>
      <c r="D123" s="195" t="s">
        <v>147</v>
      </c>
      <c r="E123" s="195"/>
      <c r="F123" s="195"/>
      <c r="G123" s="195"/>
      <c r="H123" s="195"/>
      <c r="I123" s="195"/>
      <c r="J123" s="195"/>
      <c r="K123" s="195"/>
      <c r="L123" s="195"/>
      <c r="M123" s="195"/>
      <c r="N123" s="196" t="n">
        <f aca="false">BK123</f>
        <v>0</v>
      </c>
      <c r="O123" s="196"/>
      <c r="P123" s="196"/>
      <c r="Q123" s="196"/>
      <c r="R123" s="188"/>
      <c r="T123" s="189"/>
      <c r="U123" s="185"/>
      <c r="V123" s="185"/>
      <c r="W123" s="190" t="n">
        <f aca="false">W124</f>
        <v>0</v>
      </c>
      <c r="X123" s="185"/>
      <c r="Y123" s="190" t="n">
        <f aca="false">Y124</f>
        <v>0</v>
      </c>
      <c r="Z123" s="185"/>
      <c r="AA123" s="191" t="n">
        <f aca="false">AA124</f>
        <v>0</v>
      </c>
      <c r="AR123" s="192" t="s">
        <v>81</v>
      </c>
      <c r="AT123" s="193" t="s">
        <v>72</v>
      </c>
      <c r="AU123" s="193" t="s">
        <v>81</v>
      </c>
      <c r="AY123" s="192" t="s">
        <v>177</v>
      </c>
      <c r="BK123" s="194" t="n">
        <f aca="false">BK124</f>
        <v>0</v>
      </c>
    </row>
    <row r="124" s="32" customFormat="true" ht="25.5" hidden="false" customHeight="true" outlineLevel="0" collapsed="false">
      <c r="B124" s="162"/>
      <c r="C124" s="197" t="s">
        <v>81</v>
      </c>
      <c r="D124" s="197" t="s">
        <v>178</v>
      </c>
      <c r="E124" s="198" t="s">
        <v>179</v>
      </c>
      <c r="F124" s="199" t="s">
        <v>180</v>
      </c>
      <c r="G124" s="199"/>
      <c r="H124" s="199"/>
      <c r="I124" s="199"/>
      <c r="J124" s="200" t="s">
        <v>181</v>
      </c>
      <c r="K124" s="201" t="n">
        <v>11.16</v>
      </c>
      <c r="L124" s="202" t="n">
        <v>0</v>
      </c>
      <c r="M124" s="202"/>
      <c r="N124" s="203" t="n">
        <f aca="false">ROUND(L124*K124,2)</f>
        <v>0</v>
      </c>
      <c r="O124" s="203"/>
      <c r="P124" s="203"/>
      <c r="Q124" s="203"/>
      <c r="R124" s="164"/>
      <c r="T124" s="204"/>
      <c r="U124" s="44" t="s">
        <v>38</v>
      </c>
      <c r="V124" s="34"/>
      <c r="W124" s="205" t="n">
        <f aca="false">V124*K124</f>
        <v>0</v>
      </c>
      <c r="X124" s="205" t="n">
        <v>0</v>
      </c>
      <c r="Y124" s="205" t="n">
        <f aca="false">X124*K124</f>
        <v>0</v>
      </c>
      <c r="Z124" s="205" t="n">
        <v>0</v>
      </c>
      <c r="AA124" s="206" t="n">
        <f aca="false">Z124*K124</f>
        <v>0</v>
      </c>
      <c r="AR124" s="10" t="s">
        <v>182</v>
      </c>
      <c r="AT124" s="10" t="s">
        <v>178</v>
      </c>
      <c r="AU124" s="10" t="s">
        <v>136</v>
      </c>
      <c r="AY124" s="10" t="s">
        <v>177</v>
      </c>
      <c r="BE124" s="123" t="n">
        <f aca="false">IF(U124="základní",N124,0)</f>
        <v>0</v>
      </c>
      <c r="BF124" s="123" t="n">
        <f aca="false">IF(U124="snížená",N124,0)</f>
        <v>0</v>
      </c>
      <c r="BG124" s="123" t="n">
        <f aca="false">IF(U124="zákl. přenesená",N124,0)</f>
        <v>0</v>
      </c>
      <c r="BH124" s="123" t="n">
        <f aca="false">IF(U124="sníž. přenesená",N124,0)</f>
        <v>0</v>
      </c>
      <c r="BI124" s="123" t="n">
        <f aca="false">IF(U124="nulová",N124,0)</f>
        <v>0</v>
      </c>
      <c r="BJ124" s="10" t="s">
        <v>81</v>
      </c>
      <c r="BK124" s="123" t="n">
        <f aca="false">ROUND(L124*K124,2)</f>
        <v>0</v>
      </c>
      <c r="BL124" s="10" t="s">
        <v>182</v>
      </c>
      <c r="BM124" s="10" t="s">
        <v>669</v>
      </c>
    </row>
    <row r="125" s="183" customFormat="true" ht="29.85" hidden="false" customHeight="true" outlineLevel="0" collapsed="false">
      <c r="B125" s="184"/>
      <c r="C125" s="185"/>
      <c r="D125" s="195" t="s">
        <v>148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230" t="n">
        <f aca="false">BK125</f>
        <v>0</v>
      </c>
      <c r="O125" s="230"/>
      <c r="P125" s="230"/>
      <c r="Q125" s="230"/>
      <c r="R125" s="188"/>
      <c r="T125" s="189"/>
      <c r="U125" s="185"/>
      <c r="V125" s="185"/>
      <c r="W125" s="190" t="n">
        <f aca="false">SUM(W126:W130)</f>
        <v>0</v>
      </c>
      <c r="X125" s="185"/>
      <c r="Y125" s="190" t="n">
        <f aca="false">SUM(Y126:Y130)</f>
        <v>0</v>
      </c>
      <c r="Z125" s="185"/>
      <c r="AA125" s="191" t="n">
        <f aca="false">SUM(AA126:AA130)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SUM(BK126:BK130)</f>
        <v>0</v>
      </c>
    </row>
    <row r="126" s="32" customFormat="true" ht="38.25" hidden="false" customHeight="true" outlineLevel="0" collapsed="false">
      <c r="B126" s="162"/>
      <c r="C126" s="197" t="s">
        <v>136</v>
      </c>
      <c r="D126" s="197" t="s">
        <v>178</v>
      </c>
      <c r="E126" s="198" t="s">
        <v>211</v>
      </c>
      <c r="F126" s="199" t="s">
        <v>212</v>
      </c>
      <c r="G126" s="199"/>
      <c r="H126" s="199"/>
      <c r="I126" s="199"/>
      <c r="J126" s="200" t="s">
        <v>213</v>
      </c>
      <c r="K126" s="201" t="n">
        <v>0.037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670</v>
      </c>
    </row>
    <row r="127" s="32" customFormat="true" ht="25.5" hidden="false" customHeight="true" outlineLevel="0" collapsed="false">
      <c r="B127" s="162"/>
      <c r="C127" s="197" t="s">
        <v>190</v>
      </c>
      <c r="D127" s="197" t="s">
        <v>178</v>
      </c>
      <c r="E127" s="198" t="s">
        <v>216</v>
      </c>
      <c r="F127" s="199" t="s">
        <v>217</v>
      </c>
      <c r="G127" s="199"/>
      <c r="H127" s="199"/>
      <c r="I127" s="199"/>
      <c r="J127" s="200" t="s">
        <v>213</v>
      </c>
      <c r="K127" s="201" t="n">
        <v>0.333</v>
      </c>
      <c r="L127" s="202" t="n">
        <v>0</v>
      </c>
      <c r="M127" s="202"/>
      <c r="N127" s="203" t="n">
        <f aca="false">ROUND(L127*K127,2)</f>
        <v>0</v>
      </c>
      <c r="O127" s="203"/>
      <c r="P127" s="203"/>
      <c r="Q127" s="203"/>
      <c r="R127" s="164"/>
      <c r="T127" s="204"/>
      <c r="U127" s="44" t="s">
        <v>38</v>
      </c>
      <c r="V127" s="34"/>
      <c r="W127" s="205" t="n">
        <f aca="false">V127*K127</f>
        <v>0</v>
      </c>
      <c r="X127" s="205" t="n">
        <v>0</v>
      </c>
      <c r="Y127" s="205" t="n">
        <f aca="false">X127*K127</f>
        <v>0</v>
      </c>
      <c r="Z127" s="205" t="n">
        <v>0</v>
      </c>
      <c r="AA127" s="206" t="n">
        <f aca="false">Z127*K127</f>
        <v>0</v>
      </c>
      <c r="AR127" s="10" t="s">
        <v>182</v>
      </c>
      <c r="AT127" s="10" t="s">
        <v>178</v>
      </c>
      <c r="AU127" s="10" t="s">
        <v>136</v>
      </c>
      <c r="AY127" s="10" t="s">
        <v>177</v>
      </c>
      <c r="BE127" s="123" t="n">
        <f aca="false">IF(U127="základní",N127,0)</f>
        <v>0</v>
      </c>
      <c r="BF127" s="123" t="n">
        <f aca="false">IF(U127="snížená",N127,0)</f>
        <v>0</v>
      </c>
      <c r="BG127" s="123" t="n">
        <f aca="false">IF(U127="zákl. přenesená",N127,0)</f>
        <v>0</v>
      </c>
      <c r="BH127" s="123" t="n">
        <f aca="false">IF(U127="sníž. přenesená",N127,0)</f>
        <v>0</v>
      </c>
      <c r="BI127" s="123" t="n">
        <f aca="false">IF(U127="nulová",N127,0)</f>
        <v>0</v>
      </c>
      <c r="BJ127" s="10" t="s">
        <v>81</v>
      </c>
      <c r="BK127" s="123" t="n">
        <f aca="false">ROUND(L127*K127,2)</f>
        <v>0</v>
      </c>
      <c r="BL127" s="10" t="s">
        <v>182</v>
      </c>
      <c r="BM127" s="10" t="s">
        <v>671</v>
      </c>
    </row>
    <row r="128" s="207" customFormat="true" ht="16.5" hidden="false" customHeight="true" outlineLevel="0" collapsed="false">
      <c r="B128" s="208"/>
      <c r="C128" s="209"/>
      <c r="D128" s="209"/>
      <c r="E128" s="210"/>
      <c r="F128" s="211" t="s">
        <v>672</v>
      </c>
      <c r="G128" s="211"/>
      <c r="H128" s="211"/>
      <c r="I128" s="211"/>
      <c r="J128" s="209"/>
      <c r="K128" s="212" t="n">
        <v>0.333</v>
      </c>
      <c r="L128" s="209"/>
      <c r="M128" s="209"/>
      <c r="N128" s="209"/>
      <c r="O128" s="209"/>
      <c r="P128" s="209"/>
      <c r="Q128" s="209"/>
      <c r="R128" s="213"/>
      <c r="T128" s="214"/>
      <c r="U128" s="209"/>
      <c r="V128" s="209"/>
      <c r="W128" s="209"/>
      <c r="X128" s="209"/>
      <c r="Y128" s="209"/>
      <c r="Z128" s="209"/>
      <c r="AA128" s="215"/>
      <c r="AT128" s="216" t="s">
        <v>185</v>
      </c>
      <c r="AU128" s="216" t="s">
        <v>136</v>
      </c>
      <c r="AV128" s="207" t="s">
        <v>136</v>
      </c>
      <c r="AW128" s="207" t="s">
        <v>31</v>
      </c>
      <c r="AX128" s="207" t="s">
        <v>73</v>
      </c>
      <c r="AY128" s="216" t="s">
        <v>177</v>
      </c>
    </row>
    <row r="129" s="217" customFormat="true" ht="16.5" hidden="false" customHeight="true" outlineLevel="0" collapsed="false">
      <c r="B129" s="218"/>
      <c r="C129" s="219"/>
      <c r="D129" s="219"/>
      <c r="E129" s="220"/>
      <c r="F129" s="221" t="s">
        <v>186</v>
      </c>
      <c r="G129" s="221"/>
      <c r="H129" s="221"/>
      <c r="I129" s="221"/>
      <c r="J129" s="219"/>
      <c r="K129" s="222" t="n">
        <v>0.333</v>
      </c>
      <c r="L129" s="219"/>
      <c r="M129" s="219"/>
      <c r="N129" s="219"/>
      <c r="O129" s="219"/>
      <c r="P129" s="219"/>
      <c r="Q129" s="219"/>
      <c r="R129" s="223"/>
      <c r="T129" s="224"/>
      <c r="U129" s="219"/>
      <c r="V129" s="219"/>
      <c r="W129" s="219"/>
      <c r="X129" s="219"/>
      <c r="Y129" s="219"/>
      <c r="Z129" s="219"/>
      <c r="AA129" s="225"/>
      <c r="AT129" s="226" t="s">
        <v>185</v>
      </c>
      <c r="AU129" s="226" t="s">
        <v>136</v>
      </c>
      <c r="AV129" s="217" t="s">
        <v>182</v>
      </c>
      <c r="AW129" s="217" t="s">
        <v>31</v>
      </c>
      <c r="AX129" s="217" t="s">
        <v>81</v>
      </c>
      <c r="AY129" s="226" t="s">
        <v>177</v>
      </c>
    </row>
    <row r="130" s="32" customFormat="true" ht="25.5" hidden="false" customHeight="true" outlineLevel="0" collapsed="false">
      <c r="B130" s="162"/>
      <c r="C130" s="197" t="s">
        <v>182</v>
      </c>
      <c r="D130" s="197" t="s">
        <v>178</v>
      </c>
      <c r="E130" s="198" t="s">
        <v>221</v>
      </c>
      <c r="F130" s="199" t="s">
        <v>222</v>
      </c>
      <c r="G130" s="199"/>
      <c r="H130" s="199"/>
      <c r="I130" s="199"/>
      <c r="J130" s="200" t="s">
        <v>213</v>
      </c>
      <c r="K130" s="201" t="n">
        <v>0.037</v>
      </c>
      <c r="L130" s="202" t="n">
        <v>0</v>
      </c>
      <c r="M130" s="202"/>
      <c r="N130" s="203" t="n">
        <f aca="false">ROUND(L130*K130,2)</f>
        <v>0</v>
      </c>
      <c r="O130" s="203"/>
      <c r="P130" s="203"/>
      <c r="Q130" s="203"/>
      <c r="R130" s="164"/>
      <c r="T130" s="204"/>
      <c r="U130" s="44" t="s">
        <v>38</v>
      </c>
      <c r="V130" s="34"/>
      <c r="W130" s="205" t="n">
        <f aca="false">V130*K130</f>
        <v>0</v>
      </c>
      <c r="X130" s="205" t="n">
        <v>0</v>
      </c>
      <c r="Y130" s="205" t="n">
        <f aca="false">X130*K130</f>
        <v>0</v>
      </c>
      <c r="Z130" s="205" t="n">
        <v>0</v>
      </c>
      <c r="AA130" s="206" t="n">
        <f aca="false">Z130*K130</f>
        <v>0</v>
      </c>
      <c r="AR130" s="10" t="s">
        <v>182</v>
      </c>
      <c r="AT130" s="10" t="s">
        <v>178</v>
      </c>
      <c r="AU130" s="10" t="s">
        <v>136</v>
      </c>
      <c r="AY130" s="10" t="s">
        <v>177</v>
      </c>
      <c r="BE130" s="123" t="n">
        <f aca="false">IF(U130="základní",N130,0)</f>
        <v>0</v>
      </c>
      <c r="BF130" s="123" t="n">
        <f aca="false">IF(U130="snížená",N130,0)</f>
        <v>0</v>
      </c>
      <c r="BG130" s="123" t="n">
        <f aca="false">IF(U130="zákl. přenesená",N130,0)</f>
        <v>0</v>
      </c>
      <c r="BH130" s="123" t="n">
        <f aca="false">IF(U130="sníž. přenesená",N130,0)</f>
        <v>0</v>
      </c>
      <c r="BI130" s="123" t="n">
        <f aca="false">IF(U130="nulová",N130,0)</f>
        <v>0</v>
      </c>
      <c r="BJ130" s="10" t="s">
        <v>81</v>
      </c>
      <c r="BK130" s="123" t="n">
        <f aca="false">ROUND(L130*K130,2)</f>
        <v>0</v>
      </c>
      <c r="BL130" s="10" t="s">
        <v>182</v>
      </c>
      <c r="BM130" s="10" t="s">
        <v>673</v>
      </c>
    </row>
    <row r="131" s="183" customFormat="true" ht="37.35" hidden="false" customHeight="true" outlineLevel="0" collapsed="false">
      <c r="B131" s="184"/>
      <c r="C131" s="185"/>
      <c r="D131" s="186" t="s">
        <v>149</v>
      </c>
      <c r="E131" s="186"/>
      <c r="F131" s="186"/>
      <c r="G131" s="186"/>
      <c r="H131" s="186"/>
      <c r="I131" s="186"/>
      <c r="J131" s="186"/>
      <c r="K131" s="186"/>
      <c r="L131" s="186"/>
      <c r="M131" s="186"/>
      <c r="N131" s="228" t="n">
        <f aca="false">BK131</f>
        <v>0</v>
      </c>
      <c r="O131" s="228"/>
      <c r="P131" s="228"/>
      <c r="Q131" s="228"/>
      <c r="R131" s="188"/>
      <c r="T131" s="189"/>
      <c r="U131" s="185"/>
      <c r="V131" s="185"/>
      <c r="W131" s="190" t="n">
        <f aca="false">W132+W144</f>
        <v>0</v>
      </c>
      <c r="X131" s="185"/>
      <c r="Y131" s="190" t="n">
        <f aca="false">Y132+Y144</f>
        <v>0</v>
      </c>
      <c r="Z131" s="185"/>
      <c r="AA131" s="191" t="n">
        <f aca="false">AA132+AA144</f>
        <v>0</v>
      </c>
      <c r="AR131" s="192" t="s">
        <v>136</v>
      </c>
      <c r="AT131" s="193" t="s">
        <v>72</v>
      </c>
      <c r="AU131" s="193" t="s">
        <v>73</v>
      </c>
      <c r="AY131" s="192" t="s">
        <v>177</v>
      </c>
      <c r="BK131" s="194" t="n">
        <f aca="false">BK132+BK144</f>
        <v>0</v>
      </c>
    </row>
    <row r="132" customFormat="false" ht="19.9" hidden="false" customHeight="true" outlineLevel="0" collapsed="false">
      <c r="A132" s="183"/>
      <c r="B132" s="184"/>
      <c r="C132" s="185"/>
      <c r="D132" s="195" t="s">
        <v>151</v>
      </c>
      <c r="E132" s="195"/>
      <c r="F132" s="195"/>
      <c r="G132" s="195"/>
      <c r="H132" s="195"/>
      <c r="I132" s="195"/>
      <c r="J132" s="195"/>
      <c r="K132" s="195"/>
      <c r="L132" s="195"/>
      <c r="M132" s="195"/>
      <c r="N132" s="196" t="n">
        <f aca="false">BK132</f>
        <v>0</v>
      </c>
      <c r="O132" s="196"/>
      <c r="P132" s="196"/>
      <c r="Q132" s="196"/>
      <c r="R132" s="188"/>
      <c r="T132" s="189"/>
      <c r="U132" s="185"/>
      <c r="V132" s="185"/>
      <c r="W132" s="190" t="n">
        <f aca="false">SUM(W133:W143)</f>
        <v>0</v>
      </c>
      <c r="X132" s="185"/>
      <c r="Y132" s="190" t="n">
        <f aca="false">SUM(Y133:Y143)</f>
        <v>0</v>
      </c>
      <c r="Z132" s="185"/>
      <c r="AA132" s="191" t="n">
        <f aca="false">SUM(AA133:AA143)</f>
        <v>0</v>
      </c>
      <c r="AR132" s="192" t="s">
        <v>136</v>
      </c>
      <c r="AT132" s="193" t="s">
        <v>72</v>
      </c>
      <c r="AU132" s="193" t="s">
        <v>81</v>
      </c>
      <c r="AY132" s="192" t="s">
        <v>177</v>
      </c>
      <c r="BK132" s="194" t="n">
        <f aca="false">SUM(BK133:BK143)</f>
        <v>0</v>
      </c>
    </row>
    <row r="133" s="32" customFormat="true" ht="25.5" hidden="false" customHeight="true" outlineLevel="0" collapsed="false">
      <c r="B133" s="162"/>
      <c r="C133" s="197" t="s">
        <v>199</v>
      </c>
      <c r="D133" s="197" t="s">
        <v>178</v>
      </c>
      <c r="E133" s="198" t="s">
        <v>649</v>
      </c>
      <c r="F133" s="199" t="s">
        <v>650</v>
      </c>
      <c r="G133" s="199"/>
      <c r="H133" s="199"/>
      <c r="I133" s="199"/>
      <c r="J133" s="200" t="s">
        <v>197</v>
      </c>
      <c r="K133" s="201" t="n">
        <v>12.4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227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227</v>
      </c>
      <c r="BM133" s="10" t="s">
        <v>674</v>
      </c>
    </row>
    <row r="134" customFormat="false" ht="25.5" hidden="false" customHeight="true" outlineLevel="0" collapsed="false">
      <c r="A134" s="32"/>
      <c r="B134" s="162"/>
      <c r="C134" s="231" t="s">
        <v>203</v>
      </c>
      <c r="D134" s="231" t="s">
        <v>245</v>
      </c>
      <c r="E134" s="232" t="s">
        <v>652</v>
      </c>
      <c r="F134" s="233" t="s">
        <v>653</v>
      </c>
      <c r="G134" s="233"/>
      <c r="H134" s="233"/>
      <c r="I134" s="233"/>
      <c r="J134" s="234" t="s">
        <v>193</v>
      </c>
      <c r="K134" s="235" t="n">
        <v>41.333</v>
      </c>
      <c r="L134" s="236" t="n">
        <v>0</v>
      </c>
      <c r="M134" s="236"/>
      <c r="N134" s="237" t="n">
        <f aca="false">ROUND(L134*K134,2)</f>
        <v>0</v>
      </c>
      <c r="O134" s="237"/>
      <c r="P134" s="237"/>
      <c r="Q134" s="237"/>
      <c r="R134" s="164"/>
      <c r="T134" s="204"/>
      <c r="U134" s="44" t="s">
        <v>38</v>
      </c>
      <c r="V134" s="34"/>
      <c r="W134" s="205" t="n">
        <f aca="false">V134*K134</f>
        <v>0</v>
      </c>
      <c r="X134" s="205" t="n">
        <v>0</v>
      </c>
      <c r="Y134" s="205" t="n">
        <f aca="false">X134*K134</f>
        <v>0</v>
      </c>
      <c r="Z134" s="205" t="n">
        <v>0</v>
      </c>
      <c r="AA134" s="206" t="n">
        <f aca="false">Z134*K134</f>
        <v>0</v>
      </c>
      <c r="AR134" s="10" t="s">
        <v>248</v>
      </c>
      <c r="AT134" s="10" t="s">
        <v>245</v>
      </c>
      <c r="AU134" s="10" t="s">
        <v>136</v>
      </c>
      <c r="AY134" s="10" t="s">
        <v>177</v>
      </c>
      <c r="BE134" s="123" t="n">
        <f aca="false">IF(U134="základní",N134,0)</f>
        <v>0</v>
      </c>
      <c r="BF134" s="123" t="n">
        <f aca="false">IF(U134="snížená",N134,0)</f>
        <v>0</v>
      </c>
      <c r="BG134" s="123" t="n">
        <f aca="false">IF(U134="zákl. přenesená",N134,0)</f>
        <v>0</v>
      </c>
      <c r="BH134" s="123" t="n">
        <f aca="false">IF(U134="sníž. přenesená",N134,0)</f>
        <v>0</v>
      </c>
      <c r="BI134" s="123" t="n">
        <f aca="false">IF(U134="nulová",N134,0)</f>
        <v>0</v>
      </c>
      <c r="BJ134" s="10" t="s">
        <v>81</v>
      </c>
      <c r="BK134" s="123" t="n">
        <f aca="false">ROUND(L134*K134,2)</f>
        <v>0</v>
      </c>
      <c r="BL134" s="10" t="s">
        <v>227</v>
      </c>
      <c r="BM134" s="10" t="s">
        <v>675</v>
      </c>
    </row>
    <row r="135" s="207" customFormat="true" ht="16.5" hidden="false" customHeight="true" outlineLevel="0" collapsed="false">
      <c r="B135" s="208"/>
      <c r="C135" s="209"/>
      <c r="D135" s="209"/>
      <c r="E135" s="210"/>
      <c r="F135" s="211" t="s">
        <v>676</v>
      </c>
      <c r="G135" s="211"/>
      <c r="H135" s="211"/>
      <c r="I135" s="211"/>
      <c r="J135" s="209"/>
      <c r="K135" s="212" t="n">
        <v>41.333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s="217" customFormat="true" ht="16.5" hidden="false" customHeight="true" outlineLevel="0" collapsed="false">
      <c r="B136" s="218"/>
      <c r="C136" s="219"/>
      <c r="D136" s="219"/>
      <c r="E136" s="220"/>
      <c r="F136" s="221" t="s">
        <v>186</v>
      </c>
      <c r="G136" s="221"/>
      <c r="H136" s="221"/>
      <c r="I136" s="221"/>
      <c r="J136" s="219"/>
      <c r="K136" s="222" t="n">
        <v>41.333</v>
      </c>
      <c r="L136" s="219"/>
      <c r="M136" s="219"/>
      <c r="N136" s="219"/>
      <c r="O136" s="219"/>
      <c r="P136" s="219"/>
      <c r="Q136" s="219"/>
      <c r="R136" s="223"/>
      <c r="T136" s="224"/>
      <c r="U136" s="219"/>
      <c r="V136" s="219"/>
      <c r="W136" s="219"/>
      <c r="X136" s="219"/>
      <c r="Y136" s="219"/>
      <c r="Z136" s="219"/>
      <c r="AA136" s="225"/>
      <c r="AT136" s="226" t="s">
        <v>185</v>
      </c>
      <c r="AU136" s="226" t="s">
        <v>136</v>
      </c>
      <c r="AV136" s="217" t="s">
        <v>182</v>
      </c>
      <c r="AW136" s="217" t="s">
        <v>31</v>
      </c>
      <c r="AX136" s="217" t="s">
        <v>81</v>
      </c>
      <c r="AY136" s="226" t="s">
        <v>177</v>
      </c>
    </row>
    <row r="137" s="32" customFormat="true" ht="25.5" hidden="false" customHeight="true" outlineLevel="0" collapsed="false">
      <c r="B137" s="162"/>
      <c r="C137" s="197" t="s">
        <v>210</v>
      </c>
      <c r="D137" s="197" t="s">
        <v>178</v>
      </c>
      <c r="E137" s="198" t="s">
        <v>241</v>
      </c>
      <c r="F137" s="199" t="s">
        <v>242</v>
      </c>
      <c r="G137" s="199"/>
      <c r="H137" s="199"/>
      <c r="I137" s="199"/>
      <c r="J137" s="200" t="s">
        <v>181</v>
      </c>
      <c r="K137" s="201" t="n">
        <v>11.16</v>
      </c>
      <c r="L137" s="202" t="n">
        <v>0</v>
      </c>
      <c r="M137" s="202"/>
      <c r="N137" s="203" t="n">
        <f aca="false">ROUND(L137*K137,2)</f>
        <v>0</v>
      </c>
      <c r="O137" s="203"/>
      <c r="P137" s="203"/>
      <c r="Q137" s="203"/>
      <c r="R137" s="164"/>
      <c r="T137" s="204"/>
      <c r="U137" s="44" t="s">
        <v>38</v>
      </c>
      <c r="V137" s="34"/>
      <c r="W137" s="205" t="n">
        <f aca="false">V137*K137</f>
        <v>0</v>
      </c>
      <c r="X137" s="205" t="n">
        <v>0</v>
      </c>
      <c r="Y137" s="205" t="n">
        <f aca="false">X137*K137</f>
        <v>0</v>
      </c>
      <c r="Z137" s="205" t="n">
        <v>0</v>
      </c>
      <c r="AA137" s="206" t="n">
        <f aca="false">Z137*K137</f>
        <v>0</v>
      </c>
      <c r="AR137" s="10" t="s">
        <v>227</v>
      </c>
      <c r="AT137" s="10" t="s">
        <v>178</v>
      </c>
      <c r="AU137" s="10" t="s">
        <v>136</v>
      </c>
      <c r="AY137" s="10" t="s">
        <v>177</v>
      </c>
      <c r="BE137" s="123" t="n">
        <f aca="false">IF(U137="základní",N137,0)</f>
        <v>0</v>
      </c>
      <c r="BF137" s="123" t="n">
        <f aca="false">IF(U137="snížená",N137,0)</f>
        <v>0</v>
      </c>
      <c r="BG137" s="123" t="n">
        <f aca="false">IF(U137="zákl. přenesená",N137,0)</f>
        <v>0</v>
      </c>
      <c r="BH137" s="123" t="n">
        <f aca="false">IF(U137="sníž. přenesená",N137,0)</f>
        <v>0</v>
      </c>
      <c r="BI137" s="123" t="n">
        <f aca="false">IF(U137="nulová",N137,0)</f>
        <v>0</v>
      </c>
      <c r="BJ137" s="10" t="s">
        <v>81</v>
      </c>
      <c r="BK137" s="123" t="n">
        <f aca="false">ROUND(L137*K137,2)</f>
        <v>0</v>
      </c>
      <c r="BL137" s="10" t="s">
        <v>227</v>
      </c>
      <c r="BM137" s="10" t="s">
        <v>677</v>
      </c>
    </row>
    <row r="138" customFormat="false" ht="16.5" hidden="false" customHeight="true" outlineLevel="0" collapsed="false">
      <c r="A138" s="32"/>
      <c r="B138" s="162"/>
      <c r="C138" s="231" t="s">
        <v>215</v>
      </c>
      <c r="D138" s="231" t="s">
        <v>245</v>
      </c>
      <c r="E138" s="232" t="s">
        <v>246</v>
      </c>
      <c r="F138" s="233" t="s">
        <v>247</v>
      </c>
      <c r="G138" s="233"/>
      <c r="H138" s="233"/>
      <c r="I138" s="233"/>
      <c r="J138" s="234" t="s">
        <v>181</v>
      </c>
      <c r="K138" s="235" t="n">
        <v>12.276</v>
      </c>
      <c r="L138" s="236" t="n">
        <v>0</v>
      </c>
      <c r="M138" s="236"/>
      <c r="N138" s="237" t="n">
        <f aca="false">ROUND(L138*K138,2)</f>
        <v>0</v>
      </c>
      <c r="O138" s="237"/>
      <c r="P138" s="237"/>
      <c r="Q138" s="237"/>
      <c r="R138" s="164"/>
      <c r="T138" s="204"/>
      <c r="U138" s="44" t="s">
        <v>38</v>
      </c>
      <c r="V138" s="34"/>
      <c r="W138" s="205" t="n">
        <f aca="false">V138*K138</f>
        <v>0</v>
      </c>
      <c r="X138" s="205" t="n">
        <v>0</v>
      </c>
      <c r="Y138" s="205" t="n">
        <f aca="false">X138*K138</f>
        <v>0</v>
      </c>
      <c r="Z138" s="205" t="n">
        <v>0</v>
      </c>
      <c r="AA138" s="206" t="n">
        <f aca="false">Z138*K138</f>
        <v>0</v>
      </c>
      <c r="AR138" s="10" t="s">
        <v>248</v>
      </c>
      <c r="AT138" s="10" t="s">
        <v>245</v>
      </c>
      <c r="AU138" s="10" t="s">
        <v>136</v>
      </c>
      <c r="AY138" s="10" t="s">
        <v>177</v>
      </c>
      <c r="BE138" s="123" t="n">
        <f aca="false">IF(U138="základní",N138,0)</f>
        <v>0</v>
      </c>
      <c r="BF138" s="123" t="n">
        <f aca="false">IF(U138="snížená",N138,0)</f>
        <v>0</v>
      </c>
      <c r="BG138" s="123" t="n">
        <f aca="false">IF(U138="zákl. přenesená",N138,0)</f>
        <v>0</v>
      </c>
      <c r="BH138" s="123" t="n">
        <f aca="false">IF(U138="sníž. přenesená",N138,0)</f>
        <v>0</v>
      </c>
      <c r="BI138" s="123" t="n">
        <f aca="false">IF(U138="nulová",N138,0)</f>
        <v>0</v>
      </c>
      <c r="BJ138" s="10" t="s">
        <v>81</v>
      </c>
      <c r="BK138" s="123" t="n">
        <f aca="false">ROUND(L138*K138,2)</f>
        <v>0</v>
      </c>
      <c r="BL138" s="10" t="s">
        <v>227</v>
      </c>
      <c r="BM138" s="10" t="s">
        <v>678</v>
      </c>
    </row>
    <row r="139" s="207" customFormat="true" ht="25.5" hidden="false" customHeight="true" outlineLevel="0" collapsed="false">
      <c r="B139" s="208"/>
      <c r="C139" s="209"/>
      <c r="D139" s="209"/>
      <c r="E139" s="210"/>
      <c r="F139" s="211" t="s">
        <v>679</v>
      </c>
      <c r="G139" s="211"/>
      <c r="H139" s="211"/>
      <c r="I139" s="211"/>
      <c r="J139" s="209"/>
      <c r="K139" s="212" t="n">
        <v>12.276</v>
      </c>
      <c r="L139" s="209"/>
      <c r="M139" s="209"/>
      <c r="N139" s="209"/>
      <c r="O139" s="209"/>
      <c r="P139" s="209"/>
      <c r="Q139" s="209"/>
      <c r="R139" s="213"/>
      <c r="T139" s="214"/>
      <c r="U139" s="209"/>
      <c r="V139" s="209"/>
      <c r="W139" s="209"/>
      <c r="X139" s="209"/>
      <c r="Y139" s="209"/>
      <c r="Z139" s="209"/>
      <c r="AA139" s="215"/>
      <c r="AT139" s="216" t="s">
        <v>185</v>
      </c>
      <c r="AU139" s="216" t="s">
        <v>136</v>
      </c>
      <c r="AV139" s="207" t="s">
        <v>136</v>
      </c>
      <c r="AW139" s="207" t="s">
        <v>31</v>
      </c>
      <c r="AX139" s="207" t="s">
        <v>73</v>
      </c>
      <c r="AY139" s="216" t="s">
        <v>177</v>
      </c>
    </row>
    <row r="140" s="217" customFormat="true" ht="16.5" hidden="false" customHeight="true" outlineLevel="0" collapsed="false">
      <c r="B140" s="218"/>
      <c r="C140" s="219"/>
      <c r="D140" s="219"/>
      <c r="E140" s="220"/>
      <c r="F140" s="221" t="s">
        <v>186</v>
      </c>
      <c r="G140" s="221"/>
      <c r="H140" s="221"/>
      <c r="I140" s="221"/>
      <c r="J140" s="219"/>
      <c r="K140" s="222" t="n">
        <v>12.276</v>
      </c>
      <c r="L140" s="219"/>
      <c r="M140" s="219"/>
      <c r="N140" s="219"/>
      <c r="O140" s="219"/>
      <c r="P140" s="219"/>
      <c r="Q140" s="219"/>
      <c r="R140" s="223"/>
      <c r="T140" s="224"/>
      <c r="U140" s="219"/>
      <c r="V140" s="219"/>
      <c r="W140" s="219"/>
      <c r="X140" s="219"/>
      <c r="Y140" s="219"/>
      <c r="Z140" s="219"/>
      <c r="AA140" s="225"/>
      <c r="AT140" s="226" t="s">
        <v>185</v>
      </c>
      <c r="AU140" s="226" t="s">
        <v>136</v>
      </c>
      <c r="AV140" s="217" t="s">
        <v>182</v>
      </c>
      <c r="AW140" s="217" t="s">
        <v>31</v>
      </c>
      <c r="AX140" s="217" t="s">
        <v>81</v>
      </c>
      <c r="AY140" s="226" t="s">
        <v>177</v>
      </c>
    </row>
    <row r="141" s="32" customFormat="true" ht="16.5" hidden="false" customHeight="true" outlineLevel="0" collapsed="false">
      <c r="B141" s="162"/>
      <c r="C141" s="197" t="s">
        <v>220</v>
      </c>
      <c r="D141" s="197" t="s">
        <v>178</v>
      </c>
      <c r="E141" s="198" t="s">
        <v>252</v>
      </c>
      <c r="F141" s="199" t="s">
        <v>253</v>
      </c>
      <c r="G141" s="199"/>
      <c r="H141" s="199"/>
      <c r="I141" s="199"/>
      <c r="J141" s="200" t="s">
        <v>181</v>
      </c>
      <c r="K141" s="201" t="n">
        <v>11.16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227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227</v>
      </c>
      <c r="BM141" s="10" t="s">
        <v>680</v>
      </c>
    </row>
    <row r="142" s="32" customFormat="true" ht="25.5" hidden="false" customHeight="true" outlineLevel="0" collapsed="false">
      <c r="B142" s="162"/>
      <c r="C142" s="197" t="s">
        <v>224</v>
      </c>
      <c r="D142" s="197" t="s">
        <v>178</v>
      </c>
      <c r="E142" s="198" t="s">
        <v>262</v>
      </c>
      <c r="F142" s="199" t="s">
        <v>263</v>
      </c>
      <c r="G142" s="199"/>
      <c r="H142" s="199"/>
      <c r="I142" s="199"/>
      <c r="J142" s="200" t="s">
        <v>181</v>
      </c>
      <c r="K142" s="201" t="n">
        <v>11.16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227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227</v>
      </c>
      <c r="BM142" s="10" t="s">
        <v>681</v>
      </c>
    </row>
    <row r="143" customFormat="false" ht="25.5" hidden="false" customHeight="true" outlineLevel="0" collapsed="false">
      <c r="A143" s="32"/>
      <c r="B143" s="162"/>
      <c r="C143" s="197" t="s">
        <v>229</v>
      </c>
      <c r="D143" s="197" t="s">
        <v>178</v>
      </c>
      <c r="E143" s="198" t="s">
        <v>266</v>
      </c>
      <c r="F143" s="199" t="s">
        <v>267</v>
      </c>
      <c r="G143" s="199"/>
      <c r="H143" s="199"/>
      <c r="I143" s="199"/>
      <c r="J143" s="200" t="s">
        <v>238</v>
      </c>
      <c r="K143" s="229" t="n">
        <v>0</v>
      </c>
      <c r="L143" s="202" t="n">
        <v>0</v>
      </c>
      <c r="M143" s="202"/>
      <c r="N143" s="203" t="n">
        <f aca="false">ROUND(L143*K143,2)</f>
        <v>0</v>
      </c>
      <c r="O143" s="203"/>
      <c r="P143" s="203"/>
      <c r="Q143" s="203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227</v>
      </c>
      <c r="AT143" s="10" t="s">
        <v>178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227</v>
      </c>
      <c r="BM143" s="10" t="s">
        <v>682</v>
      </c>
    </row>
    <row r="144" s="183" customFormat="true" ht="29.85" hidden="false" customHeight="true" outlineLevel="0" collapsed="false">
      <c r="B144" s="184"/>
      <c r="C144" s="185"/>
      <c r="D144" s="195" t="s">
        <v>643</v>
      </c>
      <c r="E144" s="195"/>
      <c r="F144" s="195"/>
      <c r="G144" s="195"/>
      <c r="H144" s="195"/>
      <c r="I144" s="195"/>
      <c r="J144" s="195"/>
      <c r="K144" s="195"/>
      <c r="L144" s="195"/>
      <c r="M144" s="195"/>
      <c r="N144" s="230" t="n">
        <f aca="false">BK144</f>
        <v>0</v>
      </c>
      <c r="O144" s="230"/>
      <c r="P144" s="230"/>
      <c r="Q144" s="230"/>
      <c r="R144" s="188"/>
      <c r="T144" s="189"/>
      <c r="U144" s="185"/>
      <c r="V144" s="185"/>
      <c r="W144" s="190" t="n">
        <f aca="false">SUM(W145:W146)</f>
        <v>0</v>
      </c>
      <c r="X144" s="185"/>
      <c r="Y144" s="190" t="n">
        <f aca="false">SUM(Y145:Y146)</f>
        <v>0</v>
      </c>
      <c r="Z144" s="185"/>
      <c r="AA144" s="191" t="n">
        <f aca="false">SUM(AA145:AA146)</f>
        <v>0</v>
      </c>
      <c r="AR144" s="192" t="s">
        <v>136</v>
      </c>
      <c r="AT144" s="193" t="s">
        <v>72</v>
      </c>
      <c r="AU144" s="193" t="s">
        <v>81</v>
      </c>
      <c r="AY144" s="192" t="s">
        <v>177</v>
      </c>
      <c r="BK144" s="194" t="n">
        <f aca="false">SUM(BK145:BK146)</f>
        <v>0</v>
      </c>
    </row>
    <row r="145" s="32" customFormat="true" ht="25.5" hidden="false" customHeight="true" outlineLevel="0" collapsed="false">
      <c r="B145" s="162"/>
      <c r="C145" s="197" t="s">
        <v>235</v>
      </c>
      <c r="D145" s="197" t="s">
        <v>178</v>
      </c>
      <c r="E145" s="198" t="s">
        <v>662</v>
      </c>
      <c r="F145" s="199" t="s">
        <v>663</v>
      </c>
      <c r="G145" s="199"/>
      <c r="H145" s="199"/>
      <c r="I145" s="199"/>
      <c r="J145" s="200" t="s">
        <v>181</v>
      </c>
      <c r="K145" s="201" t="n">
        <v>11.16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227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227</v>
      </c>
      <c r="BM145" s="10" t="s">
        <v>683</v>
      </c>
    </row>
    <row r="146" s="32" customFormat="true" ht="25.5" hidden="false" customHeight="true" outlineLevel="0" collapsed="false">
      <c r="B146" s="162"/>
      <c r="C146" s="197" t="s">
        <v>427</v>
      </c>
      <c r="D146" s="197" t="s">
        <v>178</v>
      </c>
      <c r="E146" s="198" t="s">
        <v>665</v>
      </c>
      <c r="F146" s="199" t="s">
        <v>666</v>
      </c>
      <c r="G146" s="199"/>
      <c r="H146" s="199"/>
      <c r="I146" s="199"/>
      <c r="J146" s="200" t="s">
        <v>197</v>
      </c>
      <c r="K146" s="201" t="n">
        <v>12.4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684</v>
      </c>
    </row>
    <row r="147" customFormat="false" ht="49.9" hidden="false" customHeight="true" outlineLevel="0" collapsed="false">
      <c r="A147" s="32"/>
      <c r="B147" s="33"/>
      <c r="C147" s="34"/>
      <c r="D147" s="186" t="s">
        <v>308</v>
      </c>
      <c r="E147" s="34"/>
      <c r="F147" s="34"/>
      <c r="G147" s="34"/>
      <c r="H147" s="34"/>
      <c r="I147" s="34"/>
      <c r="J147" s="34"/>
      <c r="K147" s="34"/>
      <c r="L147" s="34"/>
      <c r="M147" s="34"/>
      <c r="N147" s="228" t="n">
        <f aca="false">BK147</f>
        <v>0</v>
      </c>
      <c r="O147" s="228"/>
      <c r="P147" s="228"/>
      <c r="Q147" s="228"/>
      <c r="R147" s="35"/>
      <c r="T147" s="247"/>
      <c r="U147" s="59"/>
      <c r="V147" s="59"/>
      <c r="W147" s="59"/>
      <c r="X147" s="59"/>
      <c r="Y147" s="59"/>
      <c r="Z147" s="59"/>
      <c r="AA147" s="61"/>
      <c r="AT147" s="10" t="s">
        <v>72</v>
      </c>
      <c r="AU147" s="10" t="s">
        <v>73</v>
      </c>
      <c r="AY147" s="10" t="s">
        <v>309</v>
      </c>
      <c r="BK147" s="123" t="n">
        <v>0</v>
      </c>
    </row>
    <row r="148" customFormat="false" ht="6.95" hidden="false" customHeight="true" outlineLevel="0" collapsed="false">
      <c r="A148" s="32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4"/>
    </row>
  </sheetData>
  <mergeCells count="121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N121:Q121"/>
    <mergeCell ref="N122:Q122"/>
    <mergeCell ref="N123:Q123"/>
    <mergeCell ref="F124:I124"/>
    <mergeCell ref="L124:M124"/>
    <mergeCell ref="N124:Q124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N131:Q131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N144:Q144"/>
    <mergeCell ref="F145:I145"/>
    <mergeCell ref="L145:M145"/>
    <mergeCell ref="N145:Q145"/>
    <mergeCell ref="F146:I146"/>
    <mergeCell ref="L146:M146"/>
    <mergeCell ref="N146:Q146"/>
    <mergeCell ref="N147:Q147"/>
  </mergeCells>
  <hyperlinks>
    <hyperlink ref="F1" location="C2" display="1) Krycí list rozpočtu"/>
    <hyperlink ref="H1" location="C86" display="2) Rekapitulace rozpočtu"/>
    <hyperlink ref="L1" location="C120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3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48" activePane="bottomLeft" state="frozen"/>
      <selection pane="topLeft" activeCell="A1" activeCellId="0" sqref="A1"/>
      <selection pane="bottomLeft" activeCell="F149" activeCellId="0" sqref="F149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82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139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(SUM(BE98:BE105)+SUM(BE123:BE201))</f>
        <v>0</v>
      </c>
      <c r="I32" s="142"/>
      <c r="J32" s="142"/>
      <c r="K32" s="34"/>
      <c r="L32" s="34"/>
      <c r="M32" s="142" t="n">
        <f aca="false">ROUND((SUM(BE98:BE105)+SUM(BE123:BE201)),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(SUM(BF98:BF105)+SUM(BF123:BF201))</f>
        <v>0</v>
      </c>
      <c r="I33" s="142"/>
      <c r="J33" s="142"/>
      <c r="K33" s="34"/>
      <c r="L33" s="34"/>
      <c r="M33" s="142" t="n">
        <f aca="false">ROUND((SUM(BF98:BF105)+SUM(BF123:BF201)),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(SUM(BG98:BG105)+SUM(BG123:BG201))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(SUM(BH98:BH105)+SUM(BH123:BH201))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(SUM(BI98:BI105)+SUM(BI123:BI201))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24 - místnost 111 ko - 24 - místnost 111 koupeln...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N140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N146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N147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N171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N183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24 - místnost 111 ko - 24 - místnost 111 koupeln...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W124+W146+W202</f>
        <v>0</v>
      </c>
      <c r="X123" s="54"/>
      <c r="Y123" s="180" t="n">
        <f aca="false">Y124+Y146+Y202</f>
        <v>0</v>
      </c>
      <c r="Z123" s="54"/>
      <c r="AA123" s="181" t="n">
        <f aca="false">AA124+AA146+AA202</f>
        <v>0</v>
      </c>
      <c r="AT123" s="10" t="s">
        <v>72</v>
      </c>
      <c r="AU123" s="10" t="s">
        <v>145</v>
      </c>
      <c r="BK123" s="182" t="n">
        <f aca="false">BK124+BK146+BK202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W125+W140</f>
        <v>0</v>
      </c>
      <c r="X124" s="185"/>
      <c r="Y124" s="190" t="n">
        <f aca="false">Y125+Y140</f>
        <v>0</v>
      </c>
      <c r="Z124" s="185"/>
      <c r="AA124" s="191" t="n">
        <f aca="false">AA125+AA140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BK125+BK140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SUM(W126:W139)</f>
        <v>0</v>
      </c>
      <c r="X125" s="185"/>
      <c r="Y125" s="190" t="n">
        <f aca="false">SUM(Y126:Y139)</f>
        <v>0</v>
      </c>
      <c r="Z125" s="185"/>
      <c r="AA125" s="191" t="n">
        <f aca="false">SUM(AA126:AA139)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SUM(BK126:BK139)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13.28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183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184</v>
      </c>
      <c r="G127" s="211"/>
      <c r="H127" s="211"/>
      <c r="I127" s="211"/>
      <c r="J127" s="209"/>
      <c r="K127" s="212" t="n">
        <v>13.28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13.28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13.28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189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184</v>
      </c>
      <c r="G130" s="211"/>
      <c r="H130" s="211"/>
      <c r="I130" s="211"/>
      <c r="J130" s="209"/>
      <c r="K130" s="212" t="n">
        <v>13.28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13.28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191</v>
      </c>
      <c r="F132" s="199" t="s">
        <v>192</v>
      </c>
      <c r="G132" s="199"/>
      <c r="H132" s="199"/>
      <c r="I132" s="199"/>
      <c r="J132" s="200" t="s">
        <v>193</v>
      </c>
      <c r="K132" s="201" t="n">
        <v>1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194</v>
      </c>
    </row>
    <row r="133" s="32" customFormat="true" ht="25.5" hidden="false" customHeight="true" outlineLevel="0" collapsed="false">
      <c r="B133" s="162"/>
      <c r="C133" s="197" t="s">
        <v>182</v>
      </c>
      <c r="D133" s="197" t="s">
        <v>178</v>
      </c>
      <c r="E133" s="198" t="s">
        <v>195</v>
      </c>
      <c r="F133" s="199" t="s">
        <v>196</v>
      </c>
      <c r="G133" s="199"/>
      <c r="H133" s="199"/>
      <c r="I133" s="199"/>
      <c r="J133" s="200" t="s">
        <v>197</v>
      </c>
      <c r="K133" s="201" t="n">
        <v>4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182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182</v>
      </c>
      <c r="BM133" s="10" t="s">
        <v>198</v>
      </c>
    </row>
    <row r="134" s="32" customFormat="true" ht="25.5" hidden="false" customHeight="true" outlineLevel="0" collapsed="false">
      <c r="B134" s="162"/>
      <c r="C134" s="197" t="s">
        <v>199</v>
      </c>
      <c r="D134" s="197" t="s">
        <v>178</v>
      </c>
      <c r="E134" s="198" t="s">
        <v>200</v>
      </c>
      <c r="F134" s="199" t="s">
        <v>201</v>
      </c>
      <c r="G134" s="199"/>
      <c r="H134" s="199"/>
      <c r="I134" s="199"/>
      <c r="J134" s="200" t="s">
        <v>197</v>
      </c>
      <c r="K134" s="201" t="n">
        <v>0.9</v>
      </c>
      <c r="L134" s="202" t="n">
        <v>0</v>
      </c>
      <c r="M134" s="202"/>
      <c r="N134" s="203" t="n">
        <f aca="false">ROUND(L134*K134,2)</f>
        <v>0</v>
      </c>
      <c r="O134" s="203"/>
      <c r="P134" s="203"/>
      <c r="Q134" s="203"/>
      <c r="R134" s="164"/>
      <c r="T134" s="204"/>
      <c r="U134" s="44" t="s">
        <v>38</v>
      </c>
      <c r="V134" s="34"/>
      <c r="W134" s="205" t="n">
        <f aca="false">V134*K134</f>
        <v>0</v>
      </c>
      <c r="X134" s="205" t="n">
        <v>0</v>
      </c>
      <c r="Y134" s="205" t="n">
        <f aca="false">X134*K134</f>
        <v>0</v>
      </c>
      <c r="Z134" s="205" t="n">
        <v>0</v>
      </c>
      <c r="AA134" s="206" t="n">
        <f aca="false">Z134*K134</f>
        <v>0</v>
      </c>
      <c r="AR134" s="10" t="s">
        <v>182</v>
      </c>
      <c r="AT134" s="10" t="s">
        <v>178</v>
      </c>
      <c r="AU134" s="10" t="s">
        <v>136</v>
      </c>
      <c r="AY134" s="10" t="s">
        <v>177</v>
      </c>
      <c r="BE134" s="123" t="n">
        <f aca="false">IF(U134="základní",N134,0)</f>
        <v>0</v>
      </c>
      <c r="BF134" s="123" t="n">
        <f aca="false">IF(U134="snížená",N134,0)</f>
        <v>0</v>
      </c>
      <c r="BG134" s="123" t="n">
        <f aca="false">IF(U134="zákl. přenesená",N134,0)</f>
        <v>0</v>
      </c>
      <c r="BH134" s="123" t="n">
        <f aca="false">IF(U134="sníž. přenesená",N134,0)</f>
        <v>0</v>
      </c>
      <c r="BI134" s="123" t="n">
        <f aca="false">IF(U134="nulová",N134,0)</f>
        <v>0</v>
      </c>
      <c r="BJ134" s="10" t="s">
        <v>81</v>
      </c>
      <c r="BK134" s="123" t="n">
        <f aca="false">ROUND(L134*K134,2)</f>
        <v>0</v>
      </c>
      <c r="BL134" s="10" t="s">
        <v>182</v>
      </c>
      <c r="BM134" s="10" t="s">
        <v>202</v>
      </c>
    </row>
    <row r="135" s="32" customFormat="true" ht="25.5" hidden="false" customHeight="true" outlineLevel="0" collapsed="false">
      <c r="B135" s="162"/>
      <c r="C135" s="197" t="s">
        <v>203</v>
      </c>
      <c r="D135" s="197" t="s">
        <v>178</v>
      </c>
      <c r="E135" s="198" t="s">
        <v>204</v>
      </c>
      <c r="F135" s="199" t="s">
        <v>205</v>
      </c>
      <c r="G135" s="199"/>
      <c r="H135" s="199"/>
      <c r="I135" s="199"/>
      <c r="J135" s="200" t="s">
        <v>181</v>
      </c>
      <c r="K135" s="201" t="n">
        <v>30.677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206</v>
      </c>
    </row>
    <row r="136" s="207" customFormat="true" ht="16.5" hidden="false" customHeight="true" outlineLevel="0" collapsed="false">
      <c r="B136" s="208"/>
      <c r="C136" s="209"/>
      <c r="D136" s="209"/>
      <c r="E136" s="210"/>
      <c r="F136" s="211" t="s">
        <v>207</v>
      </c>
      <c r="G136" s="211"/>
      <c r="H136" s="211"/>
      <c r="I136" s="211"/>
      <c r="J136" s="209"/>
      <c r="K136" s="212" t="n">
        <v>23.564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customFormat="false" ht="16.5" hidden="false" customHeight="true" outlineLevel="0" collapsed="false">
      <c r="A137" s="207"/>
      <c r="B137" s="208"/>
      <c r="C137" s="209"/>
      <c r="D137" s="209"/>
      <c r="E137" s="210"/>
      <c r="F137" s="227" t="s">
        <v>208</v>
      </c>
      <c r="G137" s="227"/>
      <c r="H137" s="227"/>
      <c r="I137" s="227"/>
      <c r="J137" s="209"/>
      <c r="K137" s="212" t="n">
        <v>1.213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customFormat="false" ht="16.5" hidden="false" customHeight="true" outlineLevel="0" collapsed="false">
      <c r="A138" s="207"/>
      <c r="B138" s="208"/>
      <c r="C138" s="209"/>
      <c r="D138" s="209"/>
      <c r="E138" s="210"/>
      <c r="F138" s="227" t="s">
        <v>209</v>
      </c>
      <c r="G138" s="227"/>
      <c r="H138" s="227"/>
      <c r="I138" s="227"/>
      <c r="J138" s="209"/>
      <c r="K138" s="212" t="n">
        <v>5.9</v>
      </c>
      <c r="L138" s="209"/>
      <c r="M138" s="209"/>
      <c r="N138" s="209"/>
      <c r="O138" s="209"/>
      <c r="P138" s="209"/>
      <c r="Q138" s="209"/>
      <c r="R138" s="213"/>
      <c r="T138" s="214"/>
      <c r="U138" s="209"/>
      <c r="V138" s="209"/>
      <c r="W138" s="209"/>
      <c r="X138" s="209"/>
      <c r="Y138" s="209"/>
      <c r="Z138" s="209"/>
      <c r="AA138" s="215"/>
      <c r="AT138" s="216" t="s">
        <v>185</v>
      </c>
      <c r="AU138" s="216" t="s">
        <v>136</v>
      </c>
      <c r="AV138" s="207" t="s">
        <v>136</v>
      </c>
      <c r="AW138" s="207" t="s">
        <v>31</v>
      </c>
      <c r="AX138" s="207" t="s">
        <v>73</v>
      </c>
      <c r="AY138" s="216" t="s">
        <v>177</v>
      </c>
    </row>
    <row r="139" s="217" customFormat="true" ht="16.5" hidden="false" customHeight="true" outlineLevel="0" collapsed="false">
      <c r="B139" s="218"/>
      <c r="C139" s="219"/>
      <c r="D139" s="219"/>
      <c r="E139" s="220"/>
      <c r="F139" s="221" t="s">
        <v>186</v>
      </c>
      <c r="G139" s="221"/>
      <c r="H139" s="221"/>
      <c r="I139" s="221"/>
      <c r="J139" s="219"/>
      <c r="K139" s="222" t="n">
        <v>30.677</v>
      </c>
      <c r="L139" s="219"/>
      <c r="M139" s="219"/>
      <c r="N139" s="219"/>
      <c r="O139" s="219"/>
      <c r="P139" s="219"/>
      <c r="Q139" s="219"/>
      <c r="R139" s="223"/>
      <c r="T139" s="224"/>
      <c r="U139" s="219"/>
      <c r="V139" s="219"/>
      <c r="W139" s="219"/>
      <c r="X139" s="219"/>
      <c r="Y139" s="219"/>
      <c r="Z139" s="219"/>
      <c r="AA139" s="225"/>
      <c r="AT139" s="226" t="s">
        <v>185</v>
      </c>
      <c r="AU139" s="226" t="s">
        <v>136</v>
      </c>
      <c r="AV139" s="217" t="s">
        <v>182</v>
      </c>
      <c r="AW139" s="217" t="s">
        <v>31</v>
      </c>
      <c r="AX139" s="217" t="s">
        <v>81</v>
      </c>
      <c r="AY139" s="226" t="s">
        <v>177</v>
      </c>
    </row>
    <row r="140" s="183" customFormat="true" ht="29.85" hidden="false" customHeight="true" outlineLevel="0" collapsed="false">
      <c r="B140" s="184"/>
      <c r="C140" s="185"/>
      <c r="D140" s="195" t="s">
        <v>148</v>
      </c>
      <c r="E140" s="195"/>
      <c r="F140" s="195"/>
      <c r="G140" s="195"/>
      <c r="H140" s="195"/>
      <c r="I140" s="195"/>
      <c r="J140" s="195"/>
      <c r="K140" s="195"/>
      <c r="L140" s="195"/>
      <c r="M140" s="195"/>
      <c r="N140" s="196" t="n">
        <f aca="false">BK140</f>
        <v>0</v>
      </c>
      <c r="O140" s="196"/>
      <c r="P140" s="196"/>
      <c r="Q140" s="196"/>
      <c r="R140" s="188"/>
      <c r="T140" s="189"/>
      <c r="U140" s="185"/>
      <c r="V140" s="185"/>
      <c r="W140" s="190" t="n">
        <f aca="false">SUM(W141:W145)</f>
        <v>0</v>
      </c>
      <c r="X140" s="185"/>
      <c r="Y140" s="190" t="n">
        <f aca="false">SUM(Y141:Y145)</f>
        <v>0</v>
      </c>
      <c r="Z140" s="185"/>
      <c r="AA140" s="191" t="n">
        <f aca="false">SUM(AA141:AA145)</f>
        <v>0</v>
      </c>
      <c r="AR140" s="192" t="s">
        <v>81</v>
      </c>
      <c r="AT140" s="193" t="s">
        <v>72</v>
      </c>
      <c r="AU140" s="193" t="s">
        <v>81</v>
      </c>
      <c r="AY140" s="192" t="s">
        <v>177</v>
      </c>
      <c r="BK140" s="194" t="n">
        <f aca="false">SUM(BK141:BK145)</f>
        <v>0</v>
      </c>
    </row>
    <row r="141" s="32" customFormat="true" ht="38.25" hidden="false" customHeight="true" outlineLevel="0" collapsed="false">
      <c r="B141" s="162"/>
      <c r="C141" s="197" t="s">
        <v>210</v>
      </c>
      <c r="D141" s="197" t="s">
        <v>178</v>
      </c>
      <c r="E141" s="198" t="s">
        <v>211</v>
      </c>
      <c r="F141" s="199" t="s">
        <v>212</v>
      </c>
      <c r="G141" s="199"/>
      <c r="H141" s="199"/>
      <c r="I141" s="199"/>
      <c r="J141" s="200" t="s">
        <v>213</v>
      </c>
      <c r="K141" s="201" t="n">
        <v>2.836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182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182</v>
      </c>
      <c r="BM141" s="10" t="s">
        <v>214</v>
      </c>
    </row>
    <row r="142" s="32" customFormat="true" ht="25.5" hidden="false" customHeight="true" outlineLevel="0" collapsed="false">
      <c r="B142" s="162"/>
      <c r="C142" s="197" t="s">
        <v>215</v>
      </c>
      <c r="D142" s="197" t="s">
        <v>178</v>
      </c>
      <c r="E142" s="198" t="s">
        <v>216</v>
      </c>
      <c r="F142" s="199" t="s">
        <v>217</v>
      </c>
      <c r="G142" s="199"/>
      <c r="H142" s="199"/>
      <c r="I142" s="199"/>
      <c r="J142" s="200" t="s">
        <v>213</v>
      </c>
      <c r="K142" s="201" t="n">
        <v>25.524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182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182</v>
      </c>
      <c r="BM142" s="10" t="s">
        <v>218</v>
      </c>
    </row>
    <row r="143" s="207" customFormat="true" ht="16.5" hidden="false" customHeight="true" outlineLevel="0" collapsed="false">
      <c r="B143" s="208"/>
      <c r="C143" s="209"/>
      <c r="D143" s="209"/>
      <c r="E143" s="210"/>
      <c r="F143" s="211" t="s">
        <v>219</v>
      </c>
      <c r="G143" s="211"/>
      <c r="H143" s="211"/>
      <c r="I143" s="211"/>
      <c r="J143" s="209"/>
      <c r="K143" s="212" t="n">
        <v>25.524</v>
      </c>
      <c r="L143" s="209"/>
      <c r="M143" s="209"/>
      <c r="N143" s="209"/>
      <c r="O143" s="209"/>
      <c r="P143" s="209"/>
      <c r="Q143" s="209"/>
      <c r="R143" s="213"/>
      <c r="T143" s="214"/>
      <c r="U143" s="209"/>
      <c r="V143" s="209"/>
      <c r="W143" s="209"/>
      <c r="X143" s="209"/>
      <c r="Y143" s="209"/>
      <c r="Z143" s="209"/>
      <c r="AA143" s="215"/>
      <c r="AT143" s="216" t="s">
        <v>185</v>
      </c>
      <c r="AU143" s="216" t="s">
        <v>136</v>
      </c>
      <c r="AV143" s="207" t="s">
        <v>136</v>
      </c>
      <c r="AW143" s="207" t="s">
        <v>31</v>
      </c>
      <c r="AX143" s="207" t="s">
        <v>73</v>
      </c>
      <c r="AY143" s="216" t="s">
        <v>177</v>
      </c>
    </row>
    <row r="144" s="217" customFormat="true" ht="16.5" hidden="false" customHeight="true" outlineLevel="0" collapsed="false">
      <c r="B144" s="218"/>
      <c r="C144" s="219"/>
      <c r="D144" s="219"/>
      <c r="E144" s="220"/>
      <c r="F144" s="221" t="s">
        <v>186</v>
      </c>
      <c r="G144" s="221"/>
      <c r="H144" s="221"/>
      <c r="I144" s="221"/>
      <c r="J144" s="219"/>
      <c r="K144" s="222" t="n">
        <v>25.524</v>
      </c>
      <c r="L144" s="219"/>
      <c r="M144" s="219"/>
      <c r="N144" s="219"/>
      <c r="O144" s="219"/>
      <c r="P144" s="219"/>
      <c r="Q144" s="219"/>
      <c r="R144" s="223"/>
      <c r="T144" s="224"/>
      <c r="U144" s="219"/>
      <c r="V144" s="219"/>
      <c r="W144" s="219"/>
      <c r="X144" s="219"/>
      <c r="Y144" s="219"/>
      <c r="Z144" s="219"/>
      <c r="AA144" s="225"/>
      <c r="AT144" s="226" t="s">
        <v>185</v>
      </c>
      <c r="AU144" s="226" t="s">
        <v>136</v>
      </c>
      <c r="AV144" s="217" t="s">
        <v>182</v>
      </c>
      <c r="AW144" s="217" t="s">
        <v>31</v>
      </c>
      <c r="AX144" s="217" t="s">
        <v>81</v>
      </c>
      <c r="AY144" s="226" t="s">
        <v>177</v>
      </c>
    </row>
    <row r="145" s="32" customFormat="true" ht="25.5" hidden="false" customHeight="true" outlineLevel="0" collapsed="false">
      <c r="B145" s="162"/>
      <c r="C145" s="197" t="s">
        <v>220</v>
      </c>
      <c r="D145" s="197" t="s">
        <v>178</v>
      </c>
      <c r="E145" s="198" t="s">
        <v>221</v>
      </c>
      <c r="F145" s="199" t="s">
        <v>222</v>
      </c>
      <c r="G145" s="199"/>
      <c r="H145" s="199"/>
      <c r="I145" s="199"/>
      <c r="J145" s="200" t="s">
        <v>213</v>
      </c>
      <c r="K145" s="201" t="n">
        <v>2.836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182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182</v>
      </c>
      <c r="BM145" s="10" t="s">
        <v>223</v>
      </c>
    </row>
    <row r="146" s="183" customFormat="true" ht="37.35" hidden="false" customHeight="true" outlineLevel="0" collapsed="false">
      <c r="B146" s="184"/>
      <c r="C146" s="185"/>
      <c r="D146" s="186" t="s">
        <v>149</v>
      </c>
      <c r="E146" s="186"/>
      <c r="F146" s="186"/>
      <c r="G146" s="186"/>
      <c r="H146" s="186"/>
      <c r="I146" s="186"/>
      <c r="J146" s="186"/>
      <c r="K146" s="186"/>
      <c r="L146" s="186"/>
      <c r="M146" s="186"/>
      <c r="N146" s="228" t="n">
        <f aca="false">BK146</f>
        <v>0</v>
      </c>
      <c r="O146" s="228"/>
      <c r="P146" s="228"/>
      <c r="Q146" s="228"/>
      <c r="R146" s="188"/>
      <c r="T146" s="189"/>
      <c r="U146" s="185"/>
      <c r="V146" s="185"/>
      <c r="W146" s="190" t="n">
        <f aca="false">W147+W154+W171+W183</f>
        <v>0</v>
      </c>
      <c r="X146" s="185"/>
      <c r="Y146" s="190" t="n">
        <f aca="false">Y147+Y154+Y171+Y183</f>
        <v>0</v>
      </c>
      <c r="Z146" s="185"/>
      <c r="AA146" s="191" t="n">
        <f aca="false">AA147+AA154+AA171+AA183</f>
        <v>0</v>
      </c>
      <c r="AR146" s="192" t="s">
        <v>136</v>
      </c>
      <c r="AT146" s="193" t="s">
        <v>72</v>
      </c>
      <c r="AU146" s="193" t="s">
        <v>73</v>
      </c>
      <c r="AY146" s="192" t="s">
        <v>177</v>
      </c>
      <c r="BK146" s="194" t="n">
        <f aca="false">BK147+BK154+BK171+BK183</f>
        <v>0</v>
      </c>
    </row>
    <row r="147" customFormat="false" ht="19.9" hidden="false" customHeight="true" outlineLevel="0" collapsed="false">
      <c r="A147" s="183"/>
      <c r="B147" s="184"/>
      <c r="C147" s="185"/>
      <c r="D147" s="195" t="s">
        <v>150</v>
      </c>
      <c r="E147" s="195"/>
      <c r="F147" s="195"/>
      <c r="G147" s="195"/>
      <c r="H147" s="195"/>
      <c r="I147" s="195"/>
      <c r="J147" s="195"/>
      <c r="K147" s="195"/>
      <c r="L147" s="195"/>
      <c r="M147" s="195"/>
      <c r="N147" s="196" t="n">
        <f aca="false">BK147</f>
        <v>0</v>
      </c>
      <c r="O147" s="196"/>
      <c r="P147" s="196"/>
      <c r="Q147" s="196"/>
      <c r="R147" s="188"/>
      <c r="T147" s="189"/>
      <c r="U147" s="185"/>
      <c r="V147" s="185"/>
      <c r="W147" s="190" t="n">
        <f aca="false">SUM(W148:W153)</f>
        <v>0</v>
      </c>
      <c r="X147" s="185"/>
      <c r="Y147" s="190" t="n">
        <f aca="false">SUM(Y148:Y153)</f>
        <v>0</v>
      </c>
      <c r="Z147" s="185"/>
      <c r="AA147" s="191" t="n">
        <f aca="false">SUM(AA148:AA153)</f>
        <v>0</v>
      </c>
      <c r="AR147" s="192" t="s">
        <v>136</v>
      </c>
      <c r="AT147" s="193" t="s">
        <v>72</v>
      </c>
      <c r="AU147" s="193" t="s">
        <v>81</v>
      </c>
      <c r="AY147" s="192" t="s">
        <v>177</v>
      </c>
      <c r="BK147" s="194" t="n">
        <f aca="false">SUM(BK148:BK153)</f>
        <v>0</v>
      </c>
    </row>
    <row r="148" s="32" customFormat="true" ht="38.25" hidden="false" customHeight="true" outlineLevel="0" collapsed="false">
      <c r="B148" s="162"/>
      <c r="C148" s="197" t="s">
        <v>224</v>
      </c>
      <c r="D148" s="197" t="s">
        <v>178</v>
      </c>
      <c r="E148" s="198" t="s">
        <v>225</v>
      </c>
      <c r="F148" s="199" t="s">
        <v>226</v>
      </c>
      <c r="G148" s="199"/>
      <c r="H148" s="199"/>
      <c r="I148" s="199"/>
      <c r="J148" s="200" t="s">
        <v>181</v>
      </c>
      <c r="K148" s="201" t="n">
        <v>36.47</v>
      </c>
      <c r="L148" s="202" t="n">
        <v>0</v>
      </c>
      <c r="M148" s="202"/>
      <c r="N148" s="203" t="n">
        <f aca="false">ROUND(L148*K148,2)</f>
        <v>0</v>
      </c>
      <c r="O148" s="203"/>
      <c r="P148" s="203"/>
      <c r="Q148" s="203"/>
      <c r="R148" s="164"/>
      <c r="T148" s="204"/>
      <c r="U148" s="44" t="s">
        <v>38</v>
      </c>
      <c r="V148" s="34"/>
      <c r="W148" s="205" t="n">
        <f aca="false">V148*K148</f>
        <v>0</v>
      </c>
      <c r="X148" s="205" t="n">
        <v>0</v>
      </c>
      <c r="Y148" s="205" t="n">
        <f aca="false">X148*K148</f>
        <v>0</v>
      </c>
      <c r="Z148" s="205" t="n">
        <v>0</v>
      </c>
      <c r="AA148" s="206" t="n">
        <f aca="false">Z148*K148</f>
        <v>0</v>
      </c>
      <c r="AR148" s="10" t="s">
        <v>227</v>
      </c>
      <c r="AT148" s="10" t="s">
        <v>178</v>
      </c>
      <c r="AU148" s="10" t="s">
        <v>136</v>
      </c>
      <c r="AY148" s="10" t="s">
        <v>177</v>
      </c>
      <c r="BE148" s="123" t="n">
        <f aca="false">IF(U148="základní",N148,0)</f>
        <v>0</v>
      </c>
      <c r="BF148" s="123" t="n">
        <f aca="false">IF(U148="snížená",N148,0)</f>
        <v>0</v>
      </c>
      <c r="BG148" s="123" t="n">
        <f aca="false">IF(U148="zákl. přenesená",N148,0)</f>
        <v>0</v>
      </c>
      <c r="BH148" s="123" t="n">
        <f aca="false">IF(U148="sníž. přenesená",N148,0)</f>
        <v>0</v>
      </c>
      <c r="BI148" s="123" t="n">
        <f aca="false">IF(U148="nulová",N148,0)</f>
        <v>0</v>
      </c>
      <c r="BJ148" s="10" t="s">
        <v>81</v>
      </c>
      <c r="BK148" s="123" t="n">
        <f aca="false">ROUND(L148*K148,2)</f>
        <v>0</v>
      </c>
      <c r="BL148" s="10" t="s">
        <v>227</v>
      </c>
      <c r="BM148" s="10" t="s">
        <v>228</v>
      </c>
    </row>
    <row r="149" s="32" customFormat="true" ht="38.25" hidden="false" customHeight="true" outlineLevel="0" collapsed="false">
      <c r="B149" s="162"/>
      <c r="C149" s="197" t="s">
        <v>229</v>
      </c>
      <c r="D149" s="197" t="s">
        <v>178</v>
      </c>
      <c r="E149" s="198" t="s">
        <v>230</v>
      </c>
      <c r="F149" s="199" t="s">
        <v>231</v>
      </c>
      <c r="G149" s="199"/>
      <c r="H149" s="199"/>
      <c r="I149" s="199"/>
      <c r="J149" s="200" t="s">
        <v>181</v>
      </c>
      <c r="K149" s="201" t="n">
        <v>4.56</v>
      </c>
      <c r="L149" s="202" t="n">
        <v>0</v>
      </c>
      <c r="M149" s="202"/>
      <c r="N149" s="203" t="n">
        <f aca="false">ROUND(L149*K149,2)</f>
        <v>0</v>
      </c>
      <c r="O149" s="203"/>
      <c r="P149" s="203"/>
      <c r="Q149" s="203"/>
      <c r="R149" s="164"/>
      <c r="T149" s="204"/>
      <c r="U149" s="44" t="s">
        <v>38</v>
      </c>
      <c r="V149" s="34"/>
      <c r="W149" s="205" t="n">
        <f aca="false">V149*K149</f>
        <v>0</v>
      </c>
      <c r="X149" s="205" t="n">
        <v>0</v>
      </c>
      <c r="Y149" s="205" t="n">
        <f aca="false">X149*K149</f>
        <v>0</v>
      </c>
      <c r="Z149" s="205" t="n">
        <v>0</v>
      </c>
      <c r="AA149" s="206" t="n">
        <f aca="false">Z149*K149</f>
        <v>0</v>
      </c>
      <c r="AR149" s="10" t="s">
        <v>227</v>
      </c>
      <c r="AT149" s="10" t="s">
        <v>178</v>
      </c>
      <c r="AU149" s="10" t="s">
        <v>136</v>
      </c>
      <c r="AY149" s="10" t="s">
        <v>177</v>
      </c>
      <c r="BE149" s="123" t="n">
        <f aca="false">IF(U149="základní",N149,0)</f>
        <v>0</v>
      </c>
      <c r="BF149" s="123" t="n">
        <f aca="false">IF(U149="snížená",N149,0)</f>
        <v>0</v>
      </c>
      <c r="BG149" s="123" t="n">
        <f aca="false">IF(U149="zákl. přenesená",N149,0)</f>
        <v>0</v>
      </c>
      <c r="BH149" s="123" t="n">
        <f aca="false">IF(U149="sníž. přenesená",N149,0)</f>
        <v>0</v>
      </c>
      <c r="BI149" s="123" t="n">
        <f aca="false">IF(U149="nulová",N149,0)</f>
        <v>0</v>
      </c>
      <c r="BJ149" s="10" t="s">
        <v>81</v>
      </c>
      <c r="BK149" s="123" t="n">
        <f aca="false">ROUND(L149*K149,2)</f>
        <v>0</v>
      </c>
      <c r="BL149" s="10" t="s">
        <v>227</v>
      </c>
      <c r="BM149" s="10" t="s">
        <v>232</v>
      </c>
    </row>
    <row r="150" s="207" customFormat="true" ht="16.5" hidden="false" customHeight="true" outlineLevel="0" collapsed="false">
      <c r="B150" s="208"/>
      <c r="C150" s="209"/>
      <c r="D150" s="209"/>
      <c r="E150" s="210"/>
      <c r="F150" s="211" t="s">
        <v>233</v>
      </c>
      <c r="G150" s="211"/>
      <c r="H150" s="211"/>
      <c r="I150" s="211"/>
      <c r="J150" s="209"/>
      <c r="K150" s="212" t="n">
        <v>3.675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234</v>
      </c>
      <c r="G151" s="227"/>
      <c r="H151" s="227"/>
      <c r="I151" s="227"/>
      <c r="J151" s="209"/>
      <c r="K151" s="212" t="n">
        <v>0.885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4.56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38.25" hidden="false" customHeight="true" outlineLevel="0" collapsed="false">
      <c r="B153" s="162"/>
      <c r="C153" s="197" t="s">
        <v>235</v>
      </c>
      <c r="D153" s="197" t="s">
        <v>178</v>
      </c>
      <c r="E153" s="198" t="s">
        <v>236</v>
      </c>
      <c r="F153" s="199" t="s">
        <v>237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239</v>
      </c>
    </row>
    <row r="154" s="183" customFormat="true" ht="29.85" hidden="false" customHeight="true" outlineLevel="0" collapsed="false">
      <c r="B154" s="184"/>
      <c r="C154" s="185"/>
      <c r="D154" s="195" t="s">
        <v>151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SUM(W155:W170)</f>
        <v>0</v>
      </c>
      <c r="X154" s="185"/>
      <c r="Y154" s="190" t="n">
        <f aca="false">SUM(Y155:Y170)</f>
        <v>0</v>
      </c>
      <c r="Z154" s="185"/>
      <c r="AA154" s="191" t="n">
        <f aca="false">SUM(AA155:AA170)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SUM(BK155:BK170)</f>
        <v>0</v>
      </c>
    </row>
    <row r="155" s="32" customFormat="true" ht="25.5" hidden="false" customHeight="true" outlineLevel="0" collapsed="false">
      <c r="B155" s="162"/>
      <c r="C155" s="197" t="s">
        <v>240</v>
      </c>
      <c r="D155" s="197" t="s">
        <v>178</v>
      </c>
      <c r="E155" s="198" t="s">
        <v>241</v>
      </c>
      <c r="F155" s="199" t="s">
        <v>242</v>
      </c>
      <c r="G155" s="199"/>
      <c r="H155" s="199"/>
      <c r="I155" s="199"/>
      <c r="J155" s="200" t="s">
        <v>181</v>
      </c>
      <c r="K155" s="201" t="n">
        <v>13.28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243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184</v>
      </c>
      <c r="G156" s="211"/>
      <c r="H156" s="211"/>
      <c r="I156" s="211"/>
      <c r="J156" s="209"/>
      <c r="K156" s="212" t="n">
        <v>13.28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s="217" customFormat="true" ht="16.5" hidden="false" customHeight="true" outlineLevel="0" collapsed="false">
      <c r="B157" s="218"/>
      <c r="C157" s="219"/>
      <c r="D157" s="219"/>
      <c r="E157" s="220"/>
      <c r="F157" s="221" t="s">
        <v>186</v>
      </c>
      <c r="G157" s="221"/>
      <c r="H157" s="221"/>
      <c r="I157" s="221"/>
      <c r="J157" s="219"/>
      <c r="K157" s="222" t="n">
        <v>13.28</v>
      </c>
      <c r="L157" s="219"/>
      <c r="M157" s="219"/>
      <c r="N157" s="219"/>
      <c r="O157" s="219"/>
      <c r="P157" s="219"/>
      <c r="Q157" s="219"/>
      <c r="R157" s="223"/>
      <c r="T157" s="224"/>
      <c r="U157" s="219"/>
      <c r="V157" s="219"/>
      <c r="W157" s="219"/>
      <c r="X157" s="219"/>
      <c r="Y157" s="219"/>
      <c r="Z157" s="219"/>
      <c r="AA157" s="225"/>
      <c r="AT157" s="226" t="s">
        <v>185</v>
      </c>
      <c r="AU157" s="226" t="s">
        <v>136</v>
      </c>
      <c r="AV157" s="217" t="s">
        <v>182</v>
      </c>
      <c r="AW157" s="217" t="s">
        <v>31</v>
      </c>
      <c r="AX157" s="217" t="s">
        <v>81</v>
      </c>
      <c r="AY157" s="226" t="s">
        <v>177</v>
      </c>
    </row>
    <row r="158" s="32" customFormat="true" ht="16.5" hidden="false" customHeight="true" outlineLevel="0" collapsed="false">
      <c r="B158" s="162"/>
      <c r="C158" s="231" t="s">
        <v>244</v>
      </c>
      <c r="D158" s="231" t="s">
        <v>245</v>
      </c>
      <c r="E158" s="232" t="s">
        <v>246</v>
      </c>
      <c r="F158" s="233" t="s">
        <v>247</v>
      </c>
      <c r="G158" s="233"/>
      <c r="H158" s="233"/>
      <c r="I158" s="233"/>
      <c r="J158" s="234" t="s">
        <v>181</v>
      </c>
      <c r="K158" s="235" t="n">
        <v>14.608</v>
      </c>
      <c r="L158" s="236" t="n">
        <v>0</v>
      </c>
      <c r="M158" s="236"/>
      <c r="N158" s="237" t="n">
        <f aca="false">ROUND(L158*K158,2)</f>
        <v>0</v>
      </c>
      <c r="O158" s="237"/>
      <c r="P158" s="237"/>
      <c r="Q158" s="237"/>
      <c r="R158" s="164"/>
      <c r="T158" s="204"/>
      <c r="U158" s="44" t="s">
        <v>38</v>
      </c>
      <c r="V158" s="34"/>
      <c r="W158" s="205" t="n">
        <f aca="false">V158*K158</f>
        <v>0</v>
      </c>
      <c r="X158" s="205" t="n">
        <v>0</v>
      </c>
      <c r="Y158" s="205" t="n">
        <f aca="false">X158*K158</f>
        <v>0</v>
      </c>
      <c r="Z158" s="205" t="n">
        <v>0</v>
      </c>
      <c r="AA158" s="206" t="n">
        <f aca="false">Z158*K158</f>
        <v>0</v>
      </c>
      <c r="AR158" s="10" t="s">
        <v>248</v>
      </c>
      <c r="AT158" s="10" t="s">
        <v>245</v>
      </c>
      <c r="AU158" s="10" t="s">
        <v>136</v>
      </c>
      <c r="AY158" s="10" t="s">
        <v>177</v>
      </c>
      <c r="BE158" s="123" t="n">
        <f aca="false">IF(U158="základní",N158,0)</f>
        <v>0</v>
      </c>
      <c r="BF158" s="123" t="n">
        <f aca="false">IF(U158="snížená",N158,0)</f>
        <v>0</v>
      </c>
      <c r="BG158" s="123" t="n">
        <f aca="false">IF(U158="zákl. přenesená",N158,0)</f>
        <v>0</v>
      </c>
      <c r="BH158" s="123" t="n">
        <f aca="false">IF(U158="sníž. přenesená",N158,0)</f>
        <v>0</v>
      </c>
      <c r="BI158" s="123" t="n">
        <f aca="false">IF(U158="nulová",N158,0)</f>
        <v>0</v>
      </c>
      <c r="BJ158" s="10" t="s">
        <v>81</v>
      </c>
      <c r="BK158" s="123" t="n">
        <f aca="false">ROUND(L158*K158,2)</f>
        <v>0</v>
      </c>
      <c r="BL158" s="10" t="s">
        <v>227</v>
      </c>
      <c r="BM158" s="10" t="s">
        <v>249</v>
      </c>
    </row>
    <row r="159" s="207" customFormat="true" ht="25.5" hidden="false" customHeight="true" outlineLevel="0" collapsed="false">
      <c r="B159" s="208"/>
      <c r="C159" s="209"/>
      <c r="D159" s="209"/>
      <c r="E159" s="210"/>
      <c r="F159" s="211" t="s">
        <v>250</v>
      </c>
      <c r="G159" s="211"/>
      <c r="H159" s="211"/>
      <c r="I159" s="211"/>
      <c r="J159" s="209"/>
      <c r="K159" s="212" t="n">
        <v>14.608</v>
      </c>
      <c r="L159" s="209"/>
      <c r="M159" s="209"/>
      <c r="N159" s="209"/>
      <c r="O159" s="209"/>
      <c r="P159" s="209"/>
      <c r="Q159" s="209"/>
      <c r="R159" s="213"/>
      <c r="T159" s="214"/>
      <c r="U159" s="209"/>
      <c r="V159" s="209"/>
      <c r="W159" s="209"/>
      <c r="X159" s="209"/>
      <c r="Y159" s="209"/>
      <c r="Z159" s="209"/>
      <c r="AA159" s="215"/>
      <c r="AT159" s="216" t="s">
        <v>185</v>
      </c>
      <c r="AU159" s="216" t="s">
        <v>136</v>
      </c>
      <c r="AV159" s="207" t="s">
        <v>136</v>
      </c>
      <c r="AW159" s="207" t="s">
        <v>31</v>
      </c>
      <c r="AX159" s="207" t="s">
        <v>73</v>
      </c>
      <c r="AY159" s="216" t="s">
        <v>177</v>
      </c>
    </row>
    <row r="160" s="217" customFormat="true" ht="16.5" hidden="false" customHeight="true" outlineLevel="0" collapsed="false">
      <c r="B160" s="218"/>
      <c r="C160" s="219"/>
      <c r="D160" s="219"/>
      <c r="E160" s="220"/>
      <c r="F160" s="221" t="s">
        <v>186</v>
      </c>
      <c r="G160" s="221"/>
      <c r="H160" s="221"/>
      <c r="I160" s="221"/>
      <c r="J160" s="219"/>
      <c r="K160" s="222" t="n">
        <v>14.608</v>
      </c>
      <c r="L160" s="219"/>
      <c r="M160" s="219"/>
      <c r="N160" s="219"/>
      <c r="O160" s="219"/>
      <c r="P160" s="219"/>
      <c r="Q160" s="219"/>
      <c r="R160" s="223"/>
      <c r="T160" s="224"/>
      <c r="U160" s="219"/>
      <c r="V160" s="219"/>
      <c r="W160" s="219"/>
      <c r="X160" s="219"/>
      <c r="Y160" s="219"/>
      <c r="Z160" s="219"/>
      <c r="AA160" s="225"/>
      <c r="AT160" s="226" t="s">
        <v>185</v>
      </c>
      <c r="AU160" s="226" t="s">
        <v>136</v>
      </c>
      <c r="AV160" s="217" t="s">
        <v>182</v>
      </c>
      <c r="AW160" s="217" t="s">
        <v>31</v>
      </c>
      <c r="AX160" s="217" t="s">
        <v>81</v>
      </c>
      <c r="AY160" s="226" t="s">
        <v>177</v>
      </c>
    </row>
    <row r="161" s="32" customFormat="true" ht="16.5" hidden="false" customHeight="true" outlineLevel="0" collapsed="false">
      <c r="B161" s="162"/>
      <c r="C161" s="197" t="s">
        <v>251</v>
      </c>
      <c r="D161" s="197" t="s">
        <v>178</v>
      </c>
      <c r="E161" s="198" t="s">
        <v>252</v>
      </c>
      <c r="F161" s="199" t="s">
        <v>253</v>
      </c>
      <c r="G161" s="199"/>
      <c r="H161" s="199"/>
      <c r="I161" s="199"/>
      <c r="J161" s="200" t="s">
        <v>181</v>
      </c>
      <c r="K161" s="201" t="n">
        <v>13.28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254</v>
      </c>
    </row>
    <row r="162" s="32" customFormat="true" ht="16.5" hidden="false" customHeight="true" outlineLevel="0" collapsed="false">
      <c r="B162" s="162"/>
      <c r="C162" s="197" t="s">
        <v>255</v>
      </c>
      <c r="D162" s="197" t="s">
        <v>178</v>
      </c>
      <c r="E162" s="198" t="s">
        <v>256</v>
      </c>
      <c r="F162" s="199" t="s">
        <v>257</v>
      </c>
      <c r="G162" s="199"/>
      <c r="H162" s="199"/>
      <c r="I162" s="199"/>
      <c r="J162" s="200" t="s">
        <v>197</v>
      </c>
      <c r="K162" s="201" t="n">
        <v>20.25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258</v>
      </c>
    </row>
    <row r="163" s="207" customFormat="true" ht="16.5" hidden="false" customHeight="true" outlineLevel="0" collapsed="false">
      <c r="B163" s="208"/>
      <c r="C163" s="209"/>
      <c r="D163" s="209"/>
      <c r="E163" s="210"/>
      <c r="F163" s="211" t="s">
        <v>259</v>
      </c>
      <c r="G163" s="211"/>
      <c r="H163" s="211"/>
      <c r="I163" s="211"/>
      <c r="J163" s="209"/>
      <c r="K163" s="212" t="n">
        <v>13.9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260</v>
      </c>
      <c r="G164" s="227"/>
      <c r="H164" s="227"/>
      <c r="I164" s="227"/>
      <c r="J164" s="209"/>
      <c r="K164" s="212" t="n">
        <v>2.55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261</v>
      </c>
      <c r="G165" s="227"/>
      <c r="H165" s="227"/>
      <c r="I165" s="227"/>
      <c r="J165" s="209"/>
      <c r="K165" s="212" t="n">
        <v>3.8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s="217" customFormat="true" ht="16.5" hidden="false" customHeight="true" outlineLevel="0" collapsed="false">
      <c r="B166" s="218"/>
      <c r="C166" s="219"/>
      <c r="D166" s="219"/>
      <c r="E166" s="220"/>
      <c r="F166" s="221" t="s">
        <v>186</v>
      </c>
      <c r="G166" s="221"/>
      <c r="H166" s="221"/>
      <c r="I166" s="221"/>
      <c r="J166" s="219"/>
      <c r="K166" s="222" t="n">
        <v>20.25</v>
      </c>
      <c r="L166" s="219"/>
      <c r="M166" s="219"/>
      <c r="N166" s="219"/>
      <c r="O166" s="219"/>
      <c r="P166" s="219"/>
      <c r="Q166" s="219"/>
      <c r="R166" s="223"/>
      <c r="T166" s="224"/>
      <c r="U166" s="219"/>
      <c r="V166" s="219"/>
      <c r="W166" s="219"/>
      <c r="X166" s="219"/>
      <c r="Y166" s="219"/>
      <c r="Z166" s="219"/>
      <c r="AA166" s="225"/>
      <c r="AT166" s="226" t="s">
        <v>185</v>
      </c>
      <c r="AU166" s="226" t="s">
        <v>136</v>
      </c>
      <c r="AV166" s="217" t="s">
        <v>182</v>
      </c>
      <c r="AW166" s="217" t="s">
        <v>31</v>
      </c>
      <c r="AX166" s="217" t="s">
        <v>81</v>
      </c>
      <c r="AY166" s="226" t="s">
        <v>177</v>
      </c>
    </row>
    <row r="167" s="32" customFormat="true" ht="25.5" hidden="false" customHeight="true" outlineLevel="0" collapsed="false">
      <c r="B167" s="162"/>
      <c r="C167" s="197" t="s">
        <v>248</v>
      </c>
      <c r="D167" s="197" t="s">
        <v>178</v>
      </c>
      <c r="E167" s="198" t="s">
        <v>262</v>
      </c>
      <c r="F167" s="199" t="s">
        <v>263</v>
      </c>
      <c r="G167" s="199"/>
      <c r="H167" s="199"/>
      <c r="I167" s="199"/>
      <c r="J167" s="200" t="s">
        <v>181</v>
      </c>
      <c r="K167" s="201" t="n">
        <v>13.28</v>
      </c>
      <c r="L167" s="202" t="n">
        <v>0</v>
      </c>
      <c r="M167" s="202"/>
      <c r="N167" s="203" t="n">
        <f aca="false">ROUND(L167*K167,2)</f>
        <v>0</v>
      </c>
      <c r="O167" s="203"/>
      <c r="P167" s="203"/>
      <c r="Q167" s="203"/>
      <c r="R167" s="164"/>
      <c r="T167" s="204"/>
      <c r="U167" s="44" t="s">
        <v>38</v>
      </c>
      <c r="V167" s="34"/>
      <c r="W167" s="205" t="n">
        <f aca="false">V167*K167</f>
        <v>0</v>
      </c>
      <c r="X167" s="205" t="n">
        <v>0</v>
      </c>
      <c r="Y167" s="205" t="n">
        <f aca="false">X167*K167</f>
        <v>0</v>
      </c>
      <c r="Z167" s="205" t="n">
        <v>0</v>
      </c>
      <c r="AA167" s="206" t="n">
        <f aca="false">Z167*K167</f>
        <v>0</v>
      </c>
      <c r="AR167" s="10" t="s">
        <v>227</v>
      </c>
      <c r="AT167" s="10" t="s">
        <v>178</v>
      </c>
      <c r="AU167" s="10" t="s">
        <v>136</v>
      </c>
      <c r="AY167" s="10" t="s">
        <v>177</v>
      </c>
      <c r="BE167" s="123" t="n">
        <f aca="false">IF(U167="základní",N167,0)</f>
        <v>0</v>
      </c>
      <c r="BF167" s="123" t="n">
        <f aca="false">IF(U167="snížená",N167,0)</f>
        <v>0</v>
      </c>
      <c r="BG167" s="123" t="n">
        <f aca="false">IF(U167="zákl. přenesená",N167,0)</f>
        <v>0</v>
      </c>
      <c r="BH167" s="123" t="n">
        <f aca="false">IF(U167="sníž. přenesená",N167,0)</f>
        <v>0</v>
      </c>
      <c r="BI167" s="123" t="n">
        <f aca="false">IF(U167="nulová",N167,0)</f>
        <v>0</v>
      </c>
      <c r="BJ167" s="10" t="s">
        <v>81</v>
      </c>
      <c r="BK167" s="123" t="n">
        <f aca="false">ROUND(L167*K167,2)</f>
        <v>0</v>
      </c>
      <c r="BL167" s="10" t="s">
        <v>227</v>
      </c>
      <c r="BM167" s="10" t="s">
        <v>264</v>
      </c>
    </row>
    <row r="168" s="207" customFormat="true" ht="16.5" hidden="false" customHeight="true" outlineLevel="0" collapsed="false">
      <c r="B168" s="208"/>
      <c r="C168" s="209"/>
      <c r="D168" s="209"/>
      <c r="E168" s="210"/>
      <c r="F168" s="211" t="s">
        <v>184</v>
      </c>
      <c r="G168" s="211"/>
      <c r="H168" s="211"/>
      <c r="I168" s="211"/>
      <c r="J168" s="209"/>
      <c r="K168" s="212" t="n">
        <v>13.28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13.28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265</v>
      </c>
      <c r="D170" s="197" t="s">
        <v>178</v>
      </c>
      <c r="E170" s="198" t="s">
        <v>266</v>
      </c>
      <c r="F170" s="199" t="s">
        <v>267</v>
      </c>
      <c r="G170" s="199"/>
      <c r="H170" s="199"/>
      <c r="I170" s="199"/>
      <c r="J170" s="200" t="s">
        <v>238</v>
      </c>
      <c r="K170" s="229" t="n">
        <v>0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268</v>
      </c>
    </row>
    <row r="171" s="183" customFormat="true" ht="29.85" hidden="false" customHeight="true" outlineLevel="0" collapsed="false">
      <c r="B171" s="184"/>
      <c r="C171" s="185"/>
      <c r="D171" s="195" t="s">
        <v>152</v>
      </c>
      <c r="E171" s="195"/>
      <c r="F171" s="195"/>
      <c r="G171" s="195"/>
      <c r="H171" s="195"/>
      <c r="I171" s="195"/>
      <c r="J171" s="195"/>
      <c r="K171" s="195"/>
      <c r="L171" s="195"/>
      <c r="M171" s="195"/>
      <c r="N171" s="230" t="n">
        <f aca="false">BK171</f>
        <v>0</v>
      </c>
      <c r="O171" s="230"/>
      <c r="P171" s="230"/>
      <c r="Q171" s="230"/>
      <c r="R171" s="188"/>
      <c r="T171" s="189"/>
      <c r="U171" s="185"/>
      <c r="V171" s="185"/>
      <c r="W171" s="190" t="n">
        <f aca="false">SUM(W172:W182)</f>
        <v>0</v>
      </c>
      <c r="X171" s="185"/>
      <c r="Y171" s="190" t="n">
        <f aca="false">SUM(Y172:Y182)</f>
        <v>0</v>
      </c>
      <c r="Z171" s="185"/>
      <c r="AA171" s="191" t="n">
        <f aca="false">SUM(AA172:AA182)</f>
        <v>0</v>
      </c>
      <c r="AR171" s="192" t="s">
        <v>136</v>
      </c>
      <c r="AT171" s="193" t="s">
        <v>72</v>
      </c>
      <c r="AU171" s="193" t="s">
        <v>81</v>
      </c>
      <c r="AY171" s="192" t="s">
        <v>177</v>
      </c>
      <c r="BK171" s="194" t="n">
        <f aca="false">SUM(BK172:BK182)</f>
        <v>0</v>
      </c>
    </row>
    <row r="172" s="32" customFormat="true" ht="38.25" hidden="false" customHeight="true" outlineLevel="0" collapsed="false">
      <c r="B172" s="162"/>
      <c r="C172" s="197" t="s">
        <v>269</v>
      </c>
      <c r="D172" s="197" t="s">
        <v>178</v>
      </c>
      <c r="E172" s="198" t="s">
        <v>270</v>
      </c>
      <c r="F172" s="199" t="s">
        <v>271</v>
      </c>
      <c r="G172" s="199"/>
      <c r="H172" s="199"/>
      <c r="I172" s="199"/>
      <c r="J172" s="200" t="s">
        <v>181</v>
      </c>
      <c r="K172" s="201" t="n">
        <v>41.732</v>
      </c>
      <c r="L172" s="202" t="n">
        <v>0</v>
      </c>
      <c r="M172" s="202"/>
      <c r="N172" s="203" t="n">
        <f aca="false">ROUND(L172*K172,2)</f>
        <v>0</v>
      </c>
      <c r="O172" s="203"/>
      <c r="P172" s="203"/>
      <c r="Q172" s="203"/>
      <c r="R172" s="164"/>
      <c r="T172" s="204"/>
      <c r="U172" s="44" t="s">
        <v>38</v>
      </c>
      <c r="V172" s="34"/>
      <c r="W172" s="205" t="n">
        <f aca="false">V172*K172</f>
        <v>0</v>
      </c>
      <c r="X172" s="205" t="n">
        <v>0</v>
      </c>
      <c r="Y172" s="205" t="n">
        <f aca="false">X172*K172</f>
        <v>0</v>
      </c>
      <c r="Z172" s="205" t="n">
        <v>0</v>
      </c>
      <c r="AA172" s="206" t="n">
        <f aca="false">Z172*K172</f>
        <v>0</v>
      </c>
      <c r="AR172" s="10" t="s">
        <v>227</v>
      </c>
      <c r="AT172" s="10" t="s">
        <v>178</v>
      </c>
      <c r="AU172" s="10" t="s">
        <v>136</v>
      </c>
      <c r="AY172" s="10" t="s">
        <v>177</v>
      </c>
      <c r="BE172" s="123" t="n">
        <f aca="false">IF(U172="základní",N172,0)</f>
        <v>0</v>
      </c>
      <c r="BF172" s="123" t="n">
        <f aca="false">IF(U172="snížená",N172,0)</f>
        <v>0</v>
      </c>
      <c r="BG172" s="123" t="n">
        <f aca="false">IF(U172="zákl. přenesená",N172,0)</f>
        <v>0</v>
      </c>
      <c r="BH172" s="123" t="n">
        <f aca="false">IF(U172="sníž. přenesená",N172,0)</f>
        <v>0</v>
      </c>
      <c r="BI172" s="123" t="n">
        <f aca="false">IF(U172="nulová",N172,0)</f>
        <v>0</v>
      </c>
      <c r="BJ172" s="10" t="s">
        <v>81</v>
      </c>
      <c r="BK172" s="123" t="n">
        <f aca="false">ROUND(L172*K172,2)</f>
        <v>0</v>
      </c>
      <c r="BL172" s="10" t="s">
        <v>227</v>
      </c>
      <c r="BM172" s="10" t="s">
        <v>272</v>
      </c>
    </row>
    <row r="173" s="207" customFormat="true" ht="16.5" hidden="false" customHeight="true" outlineLevel="0" collapsed="false">
      <c r="B173" s="208"/>
      <c r="C173" s="209"/>
      <c r="D173" s="209"/>
      <c r="E173" s="210"/>
      <c r="F173" s="211" t="s">
        <v>273</v>
      </c>
      <c r="G173" s="211"/>
      <c r="H173" s="211"/>
      <c r="I173" s="211"/>
      <c r="J173" s="209"/>
      <c r="K173" s="212" t="n">
        <v>30.729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208</v>
      </c>
      <c r="G174" s="227"/>
      <c r="H174" s="227"/>
      <c r="I174" s="227"/>
      <c r="J174" s="209"/>
      <c r="K174" s="212" t="n">
        <v>1.213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274</v>
      </c>
      <c r="G175" s="227"/>
      <c r="H175" s="227"/>
      <c r="I175" s="227"/>
      <c r="J175" s="209"/>
      <c r="K175" s="212" t="n">
        <v>7.99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16.5" hidden="false" customHeight="true" outlineLevel="0" collapsed="false">
      <c r="A176" s="207"/>
      <c r="B176" s="208"/>
      <c r="C176" s="209"/>
      <c r="D176" s="209"/>
      <c r="E176" s="210"/>
      <c r="F176" s="227" t="s">
        <v>275</v>
      </c>
      <c r="G176" s="227"/>
      <c r="H176" s="227"/>
      <c r="I176" s="227"/>
      <c r="J176" s="209"/>
      <c r="K176" s="212" t="n">
        <v>1.8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41.732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25.5" hidden="false" customHeight="true" outlineLevel="0" collapsed="false">
      <c r="B178" s="162"/>
      <c r="C178" s="231" t="s">
        <v>276</v>
      </c>
      <c r="D178" s="231" t="s">
        <v>245</v>
      </c>
      <c r="E178" s="232" t="s">
        <v>277</v>
      </c>
      <c r="F178" s="233" t="s">
        <v>278</v>
      </c>
      <c r="G178" s="233"/>
      <c r="H178" s="233"/>
      <c r="I178" s="233"/>
      <c r="J178" s="234" t="s">
        <v>181</v>
      </c>
      <c r="K178" s="235" t="n">
        <v>45.905</v>
      </c>
      <c r="L178" s="236" t="n">
        <v>0</v>
      </c>
      <c r="M178" s="236"/>
      <c r="N178" s="237" t="n">
        <f aca="false">ROUND(L178*K178,2)</f>
        <v>0</v>
      </c>
      <c r="O178" s="237"/>
      <c r="P178" s="237"/>
      <c r="Q178" s="237"/>
      <c r="R178" s="164"/>
      <c r="T178" s="204"/>
      <c r="U178" s="44" t="s">
        <v>38</v>
      </c>
      <c r="V178" s="34"/>
      <c r="W178" s="205" t="n">
        <f aca="false">V178*K178</f>
        <v>0</v>
      </c>
      <c r="X178" s="205" t="n">
        <v>0</v>
      </c>
      <c r="Y178" s="205" t="n">
        <f aca="false">X178*K178</f>
        <v>0</v>
      </c>
      <c r="Z178" s="205" t="n">
        <v>0</v>
      </c>
      <c r="AA178" s="206" t="n">
        <f aca="false">Z178*K178</f>
        <v>0</v>
      </c>
      <c r="AR178" s="10" t="s">
        <v>248</v>
      </c>
      <c r="AT178" s="10" t="s">
        <v>245</v>
      </c>
      <c r="AU178" s="10" t="s">
        <v>136</v>
      </c>
      <c r="AY178" s="10" t="s">
        <v>177</v>
      </c>
      <c r="BE178" s="123" t="n">
        <f aca="false">IF(U178="základní",N178,0)</f>
        <v>0</v>
      </c>
      <c r="BF178" s="123" t="n">
        <f aca="false">IF(U178="snížená",N178,0)</f>
        <v>0</v>
      </c>
      <c r="BG178" s="123" t="n">
        <f aca="false">IF(U178="zákl. přenesená",N178,0)</f>
        <v>0</v>
      </c>
      <c r="BH178" s="123" t="n">
        <f aca="false">IF(U178="sníž. přenesená",N178,0)</f>
        <v>0</v>
      </c>
      <c r="BI178" s="123" t="n">
        <f aca="false">IF(U178="nulová",N178,0)</f>
        <v>0</v>
      </c>
      <c r="BJ178" s="10" t="s">
        <v>81</v>
      </c>
      <c r="BK178" s="123" t="n">
        <f aca="false">ROUND(L178*K178,2)</f>
        <v>0</v>
      </c>
      <c r="BL178" s="10" t="s">
        <v>227</v>
      </c>
      <c r="BM178" s="10" t="s">
        <v>279</v>
      </c>
    </row>
    <row r="179" s="207" customFormat="true" ht="25.5" hidden="false" customHeight="true" outlineLevel="0" collapsed="false">
      <c r="B179" s="208"/>
      <c r="C179" s="209"/>
      <c r="D179" s="209"/>
      <c r="E179" s="210"/>
      <c r="F179" s="211" t="s">
        <v>280</v>
      </c>
      <c r="G179" s="211"/>
      <c r="H179" s="211"/>
      <c r="I179" s="211"/>
      <c r="J179" s="209"/>
      <c r="K179" s="212" t="n">
        <v>45.905</v>
      </c>
      <c r="L179" s="209"/>
      <c r="M179" s="209"/>
      <c r="N179" s="209"/>
      <c r="O179" s="209"/>
      <c r="P179" s="209"/>
      <c r="Q179" s="209"/>
      <c r="R179" s="213"/>
      <c r="T179" s="214"/>
      <c r="U179" s="209"/>
      <c r="V179" s="209"/>
      <c r="W179" s="209"/>
      <c r="X179" s="209"/>
      <c r="Y179" s="209"/>
      <c r="Z179" s="209"/>
      <c r="AA179" s="215"/>
      <c r="AT179" s="216" t="s">
        <v>185</v>
      </c>
      <c r="AU179" s="216" t="s">
        <v>136</v>
      </c>
      <c r="AV179" s="207" t="s">
        <v>136</v>
      </c>
      <c r="AW179" s="207" t="s">
        <v>31</v>
      </c>
      <c r="AX179" s="207" t="s">
        <v>73</v>
      </c>
      <c r="AY179" s="216" t="s">
        <v>177</v>
      </c>
    </row>
    <row r="180" s="217" customFormat="true" ht="16.5" hidden="false" customHeight="true" outlineLevel="0" collapsed="false">
      <c r="B180" s="218"/>
      <c r="C180" s="219"/>
      <c r="D180" s="219"/>
      <c r="E180" s="220"/>
      <c r="F180" s="221" t="s">
        <v>186</v>
      </c>
      <c r="G180" s="221"/>
      <c r="H180" s="221"/>
      <c r="I180" s="221"/>
      <c r="J180" s="219"/>
      <c r="K180" s="222" t="n">
        <v>45.905</v>
      </c>
      <c r="L180" s="219"/>
      <c r="M180" s="219"/>
      <c r="N180" s="219"/>
      <c r="O180" s="219"/>
      <c r="P180" s="219"/>
      <c r="Q180" s="219"/>
      <c r="R180" s="223"/>
      <c r="T180" s="224"/>
      <c r="U180" s="219"/>
      <c r="V180" s="219"/>
      <c r="W180" s="219"/>
      <c r="X180" s="219"/>
      <c r="Y180" s="219"/>
      <c r="Z180" s="219"/>
      <c r="AA180" s="225"/>
      <c r="AT180" s="226" t="s">
        <v>185</v>
      </c>
      <c r="AU180" s="226" t="s">
        <v>136</v>
      </c>
      <c r="AV180" s="217" t="s">
        <v>182</v>
      </c>
      <c r="AW180" s="217" t="s">
        <v>31</v>
      </c>
      <c r="AX180" s="217" t="s">
        <v>81</v>
      </c>
      <c r="AY180" s="226" t="s">
        <v>177</v>
      </c>
    </row>
    <row r="181" s="32" customFormat="true" ht="25.5" hidden="false" customHeight="true" outlineLevel="0" collapsed="false">
      <c r="B181" s="162"/>
      <c r="C181" s="197" t="s">
        <v>281</v>
      </c>
      <c r="D181" s="197" t="s">
        <v>178</v>
      </c>
      <c r="E181" s="198" t="s">
        <v>282</v>
      </c>
      <c r="F181" s="199" t="s">
        <v>283</v>
      </c>
      <c r="G181" s="199"/>
      <c r="H181" s="199"/>
      <c r="I181" s="199"/>
      <c r="J181" s="200" t="s">
        <v>197</v>
      </c>
      <c r="K181" s="201" t="n">
        <v>27.24</v>
      </c>
      <c r="L181" s="202" t="n">
        <v>0</v>
      </c>
      <c r="M181" s="202"/>
      <c r="N181" s="203" t="n">
        <f aca="false">ROUND(L181*K181,2)</f>
        <v>0</v>
      </c>
      <c r="O181" s="203"/>
      <c r="P181" s="203"/>
      <c r="Q181" s="203"/>
      <c r="R181" s="164"/>
      <c r="T181" s="204"/>
      <c r="U181" s="44" t="s">
        <v>38</v>
      </c>
      <c r="V181" s="34"/>
      <c r="W181" s="205" t="n">
        <f aca="false">V181*K181</f>
        <v>0</v>
      </c>
      <c r="X181" s="205" t="n">
        <v>0</v>
      </c>
      <c r="Y181" s="205" t="n">
        <f aca="false">X181*K181</f>
        <v>0</v>
      </c>
      <c r="Z181" s="205" t="n">
        <v>0</v>
      </c>
      <c r="AA181" s="206" t="n">
        <f aca="false">Z181*K181</f>
        <v>0</v>
      </c>
      <c r="AR181" s="10" t="s">
        <v>227</v>
      </c>
      <c r="AT181" s="10" t="s">
        <v>178</v>
      </c>
      <c r="AU181" s="10" t="s">
        <v>136</v>
      </c>
      <c r="AY181" s="10" t="s">
        <v>177</v>
      </c>
      <c r="BE181" s="123" t="n">
        <f aca="false">IF(U181="základní",N181,0)</f>
        <v>0</v>
      </c>
      <c r="BF181" s="123" t="n">
        <f aca="false">IF(U181="snížená",N181,0)</f>
        <v>0</v>
      </c>
      <c r="BG181" s="123" t="n">
        <f aca="false">IF(U181="zákl. přenesená",N181,0)</f>
        <v>0</v>
      </c>
      <c r="BH181" s="123" t="n">
        <f aca="false">IF(U181="sníž. přenesená",N181,0)</f>
        <v>0</v>
      </c>
      <c r="BI181" s="123" t="n">
        <f aca="false">IF(U181="nulová",N181,0)</f>
        <v>0</v>
      </c>
      <c r="BJ181" s="10" t="s">
        <v>81</v>
      </c>
      <c r="BK181" s="123" t="n">
        <f aca="false">ROUND(L181*K181,2)</f>
        <v>0</v>
      </c>
      <c r="BL181" s="10" t="s">
        <v>227</v>
      </c>
      <c r="BM181" s="10" t="s">
        <v>284</v>
      </c>
    </row>
    <row r="182" customFormat="false" ht="25.5" hidden="false" customHeight="true" outlineLevel="0" collapsed="false">
      <c r="A182" s="32"/>
      <c r="B182" s="162"/>
      <c r="C182" s="197" t="s">
        <v>285</v>
      </c>
      <c r="D182" s="197" t="s">
        <v>178</v>
      </c>
      <c r="E182" s="198" t="s">
        <v>286</v>
      </c>
      <c r="F182" s="199" t="s">
        <v>287</v>
      </c>
      <c r="G182" s="199"/>
      <c r="H182" s="199"/>
      <c r="I182" s="199"/>
      <c r="J182" s="200" t="s">
        <v>238</v>
      </c>
      <c r="K182" s="229" t="n">
        <v>0</v>
      </c>
      <c r="L182" s="202" t="n">
        <v>0</v>
      </c>
      <c r="M182" s="202"/>
      <c r="N182" s="203" t="n">
        <f aca="false">ROUND(L182*K182,2)</f>
        <v>0</v>
      </c>
      <c r="O182" s="203"/>
      <c r="P182" s="203"/>
      <c r="Q182" s="203"/>
      <c r="R182" s="164"/>
      <c r="T182" s="204"/>
      <c r="U182" s="44" t="s">
        <v>38</v>
      </c>
      <c r="V182" s="34"/>
      <c r="W182" s="205" t="n">
        <f aca="false">V182*K182</f>
        <v>0</v>
      </c>
      <c r="X182" s="205" t="n">
        <v>0</v>
      </c>
      <c r="Y182" s="205" t="n">
        <f aca="false">X182*K182</f>
        <v>0</v>
      </c>
      <c r="Z182" s="205" t="n">
        <v>0</v>
      </c>
      <c r="AA182" s="206" t="n">
        <f aca="false">Z182*K182</f>
        <v>0</v>
      </c>
      <c r="AR182" s="10" t="s">
        <v>227</v>
      </c>
      <c r="AT182" s="10" t="s">
        <v>178</v>
      </c>
      <c r="AU182" s="10" t="s">
        <v>136</v>
      </c>
      <c r="AY182" s="10" t="s">
        <v>177</v>
      </c>
      <c r="BE182" s="123" t="n">
        <f aca="false">IF(U182="základní",N182,0)</f>
        <v>0</v>
      </c>
      <c r="BF182" s="123" t="n">
        <f aca="false">IF(U182="snížená",N182,0)</f>
        <v>0</v>
      </c>
      <c r="BG182" s="123" t="n">
        <f aca="false">IF(U182="zákl. přenesená",N182,0)</f>
        <v>0</v>
      </c>
      <c r="BH182" s="123" t="n">
        <f aca="false">IF(U182="sníž. přenesená",N182,0)</f>
        <v>0</v>
      </c>
      <c r="BI182" s="123" t="n">
        <f aca="false">IF(U182="nulová",N182,0)</f>
        <v>0</v>
      </c>
      <c r="BJ182" s="10" t="s">
        <v>81</v>
      </c>
      <c r="BK182" s="123" t="n">
        <f aca="false">ROUND(L182*K182,2)</f>
        <v>0</v>
      </c>
      <c r="BL182" s="10" t="s">
        <v>227</v>
      </c>
      <c r="BM182" s="10" t="s">
        <v>288</v>
      </c>
    </row>
    <row r="183" s="183" customFormat="true" ht="29.85" hidden="false" customHeight="true" outlineLevel="0" collapsed="false">
      <c r="B183" s="184"/>
      <c r="C183" s="185"/>
      <c r="D183" s="195" t="s">
        <v>153</v>
      </c>
      <c r="E183" s="195"/>
      <c r="F183" s="195"/>
      <c r="G183" s="195"/>
      <c r="H183" s="195"/>
      <c r="I183" s="195"/>
      <c r="J183" s="195"/>
      <c r="K183" s="195"/>
      <c r="L183" s="195"/>
      <c r="M183" s="195"/>
      <c r="N183" s="230" t="n">
        <f aca="false">BK183</f>
        <v>0</v>
      </c>
      <c r="O183" s="230"/>
      <c r="P183" s="230"/>
      <c r="Q183" s="230"/>
      <c r="R183" s="188"/>
      <c r="T183" s="189"/>
      <c r="U183" s="185"/>
      <c r="V183" s="185"/>
      <c r="W183" s="190" t="n">
        <f aca="false">SUM(W184:W201)</f>
        <v>0</v>
      </c>
      <c r="X183" s="185"/>
      <c r="Y183" s="190" t="n">
        <f aca="false">SUM(Y184:Y201)</f>
        <v>0</v>
      </c>
      <c r="Z183" s="185"/>
      <c r="AA183" s="191" t="n">
        <f aca="false">SUM(AA184:AA201)</f>
        <v>0</v>
      </c>
      <c r="AR183" s="192" t="s">
        <v>136</v>
      </c>
      <c r="AT183" s="193" t="s">
        <v>72</v>
      </c>
      <c r="AU183" s="193" t="s">
        <v>81</v>
      </c>
      <c r="AY183" s="192" t="s">
        <v>177</v>
      </c>
      <c r="BK183" s="194" t="n">
        <f aca="false">SUM(BK184:BK201)</f>
        <v>0</v>
      </c>
    </row>
    <row r="184" s="32" customFormat="true" ht="25.5" hidden="false" customHeight="true" outlineLevel="0" collapsed="false">
      <c r="B184" s="162"/>
      <c r="C184" s="197" t="s">
        <v>289</v>
      </c>
      <c r="D184" s="197" t="s">
        <v>178</v>
      </c>
      <c r="E184" s="198" t="s">
        <v>290</v>
      </c>
      <c r="F184" s="199" t="s">
        <v>291</v>
      </c>
      <c r="G184" s="199"/>
      <c r="H184" s="199"/>
      <c r="I184" s="199"/>
      <c r="J184" s="200" t="s">
        <v>181</v>
      </c>
      <c r="K184" s="201" t="n">
        <v>23.015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292</v>
      </c>
    </row>
    <row r="185" s="207" customFormat="true" ht="16.5" hidden="false" customHeight="true" outlineLevel="0" collapsed="false">
      <c r="B185" s="208"/>
      <c r="C185" s="209"/>
      <c r="D185" s="209"/>
      <c r="E185" s="210"/>
      <c r="F185" s="211" t="s">
        <v>184</v>
      </c>
      <c r="G185" s="211"/>
      <c r="H185" s="211"/>
      <c r="I185" s="211"/>
      <c r="J185" s="209"/>
      <c r="K185" s="212" t="n">
        <v>13.28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s="238" customFormat="true" ht="16.5" hidden="false" customHeight="true" outlineLevel="0" collapsed="false">
      <c r="B186" s="239"/>
      <c r="C186" s="240"/>
      <c r="D186" s="240"/>
      <c r="E186" s="241"/>
      <c r="F186" s="242" t="s">
        <v>293</v>
      </c>
      <c r="G186" s="242"/>
      <c r="H186" s="242"/>
      <c r="I186" s="242"/>
      <c r="J186" s="240"/>
      <c r="K186" s="241"/>
      <c r="L186" s="240"/>
      <c r="M186" s="240"/>
      <c r="N186" s="240"/>
      <c r="O186" s="240"/>
      <c r="P186" s="240"/>
      <c r="Q186" s="240"/>
      <c r="R186" s="243"/>
      <c r="T186" s="244"/>
      <c r="U186" s="240"/>
      <c r="V186" s="240"/>
      <c r="W186" s="240"/>
      <c r="X186" s="240"/>
      <c r="Y186" s="240"/>
      <c r="Z186" s="240"/>
      <c r="AA186" s="245"/>
      <c r="AT186" s="246" t="s">
        <v>185</v>
      </c>
      <c r="AU186" s="246" t="s">
        <v>136</v>
      </c>
      <c r="AV186" s="238" t="s">
        <v>81</v>
      </c>
      <c r="AW186" s="238" t="s">
        <v>31</v>
      </c>
      <c r="AX186" s="238" t="s">
        <v>73</v>
      </c>
      <c r="AY186" s="246" t="s">
        <v>177</v>
      </c>
    </row>
    <row r="187" s="207" customFormat="true" ht="16.5" hidden="false" customHeight="true" outlineLevel="0" collapsed="false">
      <c r="B187" s="208"/>
      <c r="C187" s="209"/>
      <c r="D187" s="209"/>
      <c r="E187" s="210"/>
      <c r="F187" s="227" t="s">
        <v>294</v>
      </c>
      <c r="G187" s="227"/>
      <c r="H187" s="227"/>
      <c r="I187" s="227"/>
      <c r="J187" s="209"/>
      <c r="K187" s="212" t="n">
        <v>7.645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s="207" customFormat="true" ht="16.5" hidden="false" customHeight="true" outlineLevel="0" collapsed="false">
      <c r="B188" s="208"/>
      <c r="C188" s="209"/>
      <c r="D188" s="209"/>
      <c r="E188" s="210"/>
      <c r="F188" s="227" t="s">
        <v>295</v>
      </c>
      <c r="G188" s="227"/>
      <c r="H188" s="227"/>
      <c r="I188" s="227"/>
      <c r="J188" s="209"/>
      <c r="K188" s="212" t="n">
        <v>2.09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s="217" customFormat="true" ht="16.5" hidden="false" customHeight="true" outlineLevel="0" collapsed="false">
      <c r="B189" s="218"/>
      <c r="C189" s="219"/>
      <c r="D189" s="219"/>
      <c r="E189" s="220"/>
      <c r="F189" s="221" t="s">
        <v>186</v>
      </c>
      <c r="G189" s="221"/>
      <c r="H189" s="221"/>
      <c r="I189" s="221"/>
      <c r="J189" s="219"/>
      <c r="K189" s="222" t="n">
        <v>23.015</v>
      </c>
      <c r="L189" s="219"/>
      <c r="M189" s="219"/>
      <c r="N189" s="219"/>
      <c r="O189" s="219"/>
      <c r="P189" s="219"/>
      <c r="Q189" s="219"/>
      <c r="R189" s="223"/>
      <c r="T189" s="224"/>
      <c r="U189" s="219"/>
      <c r="V189" s="219"/>
      <c r="W189" s="219"/>
      <c r="X189" s="219"/>
      <c r="Y189" s="219"/>
      <c r="Z189" s="219"/>
      <c r="AA189" s="225"/>
      <c r="AT189" s="226" t="s">
        <v>185</v>
      </c>
      <c r="AU189" s="226" t="s">
        <v>136</v>
      </c>
      <c r="AV189" s="217" t="s">
        <v>182</v>
      </c>
      <c r="AW189" s="217" t="s">
        <v>31</v>
      </c>
      <c r="AX189" s="217" t="s">
        <v>81</v>
      </c>
      <c r="AY189" s="226" t="s">
        <v>177</v>
      </c>
    </row>
    <row r="190" s="32" customFormat="true" ht="25.5" hidden="false" customHeight="true" outlineLevel="0" collapsed="false">
      <c r="B190" s="162"/>
      <c r="C190" s="197" t="s">
        <v>296</v>
      </c>
      <c r="D190" s="197" t="s">
        <v>178</v>
      </c>
      <c r="E190" s="198" t="s">
        <v>297</v>
      </c>
      <c r="F190" s="199" t="s">
        <v>298</v>
      </c>
      <c r="G190" s="199"/>
      <c r="H190" s="199"/>
      <c r="I190" s="199"/>
      <c r="J190" s="200" t="s">
        <v>181</v>
      </c>
      <c r="K190" s="201" t="n">
        <v>23.015</v>
      </c>
      <c r="L190" s="202" t="n">
        <v>0</v>
      </c>
      <c r="M190" s="202"/>
      <c r="N190" s="203" t="n">
        <f aca="false">ROUND(L190*K190,2)</f>
        <v>0</v>
      </c>
      <c r="O190" s="203"/>
      <c r="P190" s="203"/>
      <c r="Q190" s="203"/>
      <c r="R190" s="164"/>
      <c r="T190" s="204"/>
      <c r="U190" s="44" t="s">
        <v>38</v>
      </c>
      <c r="V190" s="34"/>
      <c r="W190" s="205" t="n">
        <f aca="false">V190*K190</f>
        <v>0</v>
      </c>
      <c r="X190" s="205" t="n">
        <v>0</v>
      </c>
      <c r="Y190" s="205" t="n">
        <f aca="false">X190*K190</f>
        <v>0</v>
      </c>
      <c r="Z190" s="205" t="n">
        <v>0</v>
      </c>
      <c r="AA190" s="206" t="n">
        <f aca="false">Z190*K190</f>
        <v>0</v>
      </c>
      <c r="AR190" s="10" t="s">
        <v>227</v>
      </c>
      <c r="AT190" s="10" t="s">
        <v>178</v>
      </c>
      <c r="AU190" s="10" t="s">
        <v>136</v>
      </c>
      <c r="AY190" s="10" t="s">
        <v>177</v>
      </c>
      <c r="BE190" s="123" t="n">
        <f aca="false">IF(U190="základní",N190,0)</f>
        <v>0</v>
      </c>
      <c r="BF190" s="123" t="n">
        <f aca="false">IF(U190="snížená",N190,0)</f>
        <v>0</v>
      </c>
      <c r="BG190" s="123" t="n">
        <f aca="false">IF(U190="zákl. přenesená",N190,0)</f>
        <v>0</v>
      </c>
      <c r="BH190" s="123" t="n">
        <f aca="false">IF(U190="sníž. přenesená",N190,0)</f>
        <v>0</v>
      </c>
      <c r="BI190" s="123" t="n">
        <f aca="false">IF(U190="nulová",N190,0)</f>
        <v>0</v>
      </c>
      <c r="BJ190" s="10" t="s">
        <v>81</v>
      </c>
      <c r="BK190" s="123" t="n">
        <f aca="false">ROUND(L190*K190,2)</f>
        <v>0</v>
      </c>
      <c r="BL190" s="10" t="s">
        <v>227</v>
      </c>
      <c r="BM190" s="10" t="s">
        <v>299</v>
      </c>
    </row>
    <row r="191" s="207" customFormat="true" ht="16.5" hidden="false" customHeight="true" outlineLevel="0" collapsed="false">
      <c r="B191" s="208"/>
      <c r="C191" s="209"/>
      <c r="D191" s="209"/>
      <c r="E191" s="210"/>
      <c r="F191" s="211" t="s">
        <v>184</v>
      </c>
      <c r="G191" s="211"/>
      <c r="H191" s="211"/>
      <c r="I191" s="211"/>
      <c r="J191" s="209"/>
      <c r="K191" s="212" t="n">
        <v>13.28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s="238" customFormat="true" ht="16.5" hidden="false" customHeight="true" outlineLevel="0" collapsed="false">
      <c r="B192" s="239"/>
      <c r="C192" s="240"/>
      <c r="D192" s="240"/>
      <c r="E192" s="241"/>
      <c r="F192" s="242" t="s">
        <v>293</v>
      </c>
      <c r="G192" s="242"/>
      <c r="H192" s="242"/>
      <c r="I192" s="242"/>
      <c r="J192" s="240"/>
      <c r="K192" s="241"/>
      <c r="L192" s="240"/>
      <c r="M192" s="240"/>
      <c r="N192" s="240"/>
      <c r="O192" s="240"/>
      <c r="P192" s="240"/>
      <c r="Q192" s="240"/>
      <c r="R192" s="243"/>
      <c r="T192" s="244"/>
      <c r="U192" s="240"/>
      <c r="V192" s="240"/>
      <c r="W192" s="240"/>
      <c r="X192" s="240"/>
      <c r="Y192" s="240"/>
      <c r="Z192" s="240"/>
      <c r="AA192" s="245"/>
      <c r="AT192" s="246" t="s">
        <v>185</v>
      </c>
      <c r="AU192" s="246" t="s">
        <v>136</v>
      </c>
      <c r="AV192" s="238" t="s">
        <v>81</v>
      </c>
      <c r="AW192" s="238" t="s">
        <v>31</v>
      </c>
      <c r="AX192" s="238" t="s">
        <v>73</v>
      </c>
      <c r="AY192" s="246" t="s">
        <v>177</v>
      </c>
    </row>
    <row r="193" s="207" customFormat="true" ht="16.5" hidden="false" customHeight="true" outlineLevel="0" collapsed="false">
      <c r="B193" s="208"/>
      <c r="C193" s="209"/>
      <c r="D193" s="209"/>
      <c r="E193" s="210"/>
      <c r="F193" s="227" t="s">
        <v>294</v>
      </c>
      <c r="G193" s="227"/>
      <c r="H193" s="227"/>
      <c r="I193" s="227"/>
      <c r="J193" s="209"/>
      <c r="K193" s="212" t="n">
        <v>7.645</v>
      </c>
      <c r="L193" s="209"/>
      <c r="M193" s="209"/>
      <c r="N193" s="209"/>
      <c r="O193" s="209"/>
      <c r="P193" s="209"/>
      <c r="Q193" s="209"/>
      <c r="R193" s="213"/>
      <c r="T193" s="214"/>
      <c r="U193" s="209"/>
      <c r="V193" s="209"/>
      <c r="W193" s="209"/>
      <c r="X193" s="209"/>
      <c r="Y193" s="209"/>
      <c r="Z193" s="209"/>
      <c r="AA193" s="215"/>
      <c r="AT193" s="216" t="s">
        <v>185</v>
      </c>
      <c r="AU193" s="216" t="s">
        <v>136</v>
      </c>
      <c r="AV193" s="207" t="s">
        <v>136</v>
      </c>
      <c r="AW193" s="207" t="s">
        <v>31</v>
      </c>
      <c r="AX193" s="207" t="s">
        <v>73</v>
      </c>
      <c r="AY193" s="216" t="s">
        <v>177</v>
      </c>
    </row>
    <row r="194" s="207" customFormat="true" ht="16.5" hidden="false" customHeight="true" outlineLevel="0" collapsed="false">
      <c r="B194" s="208"/>
      <c r="C194" s="209"/>
      <c r="D194" s="209"/>
      <c r="E194" s="210"/>
      <c r="F194" s="227" t="s">
        <v>295</v>
      </c>
      <c r="G194" s="227"/>
      <c r="H194" s="227"/>
      <c r="I194" s="227"/>
      <c r="J194" s="209"/>
      <c r="K194" s="212" t="n">
        <v>2.09</v>
      </c>
      <c r="L194" s="209"/>
      <c r="M194" s="209"/>
      <c r="N194" s="209"/>
      <c r="O194" s="209"/>
      <c r="P194" s="209"/>
      <c r="Q194" s="209"/>
      <c r="R194" s="213"/>
      <c r="T194" s="214"/>
      <c r="U194" s="209"/>
      <c r="V194" s="209"/>
      <c r="W194" s="209"/>
      <c r="X194" s="209"/>
      <c r="Y194" s="209"/>
      <c r="Z194" s="209"/>
      <c r="AA194" s="215"/>
      <c r="AT194" s="216" t="s">
        <v>185</v>
      </c>
      <c r="AU194" s="216" t="s">
        <v>136</v>
      </c>
      <c r="AV194" s="207" t="s">
        <v>136</v>
      </c>
      <c r="AW194" s="207" t="s">
        <v>31</v>
      </c>
      <c r="AX194" s="207" t="s">
        <v>73</v>
      </c>
      <c r="AY194" s="216" t="s">
        <v>177</v>
      </c>
    </row>
    <row r="195" s="217" customFormat="true" ht="16.5" hidden="false" customHeight="true" outlineLevel="0" collapsed="false">
      <c r="B195" s="218"/>
      <c r="C195" s="219"/>
      <c r="D195" s="219"/>
      <c r="E195" s="220"/>
      <c r="F195" s="221" t="s">
        <v>186</v>
      </c>
      <c r="G195" s="221"/>
      <c r="H195" s="221"/>
      <c r="I195" s="221"/>
      <c r="J195" s="219"/>
      <c r="K195" s="222" t="n">
        <v>23.015</v>
      </c>
      <c r="L195" s="219"/>
      <c r="M195" s="219"/>
      <c r="N195" s="219"/>
      <c r="O195" s="219"/>
      <c r="P195" s="219"/>
      <c r="Q195" s="219"/>
      <c r="R195" s="223"/>
      <c r="T195" s="224"/>
      <c r="U195" s="219"/>
      <c r="V195" s="219"/>
      <c r="W195" s="219"/>
      <c r="X195" s="219"/>
      <c r="Y195" s="219"/>
      <c r="Z195" s="219"/>
      <c r="AA195" s="225"/>
      <c r="AT195" s="226" t="s">
        <v>185</v>
      </c>
      <c r="AU195" s="226" t="s">
        <v>136</v>
      </c>
      <c r="AV195" s="217" t="s">
        <v>182</v>
      </c>
      <c r="AW195" s="217" t="s">
        <v>31</v>
      </c>
      <c r="AX195" s="217" t="s">
        <v>81</v>
      </c>
      <c r="AY195" s="226" t="s">
        <v>177</v>
      </c>
    </row>
    <row r="196" s="32" customFormat="true" ht="25.5" hidden="false" customHeight="true" outlineLevel="0" collapsed="false">
      <c r="B196" s="162"/>
      <c r="C196" s="197" t="s">
        <v>300</v>
      </c>
      <c r="D196" s="197" t="s">
        <v>178</v>
      </c>
      <c r="E196" s="198" t="s">
        <v>301</v>
      </c>
      <c r="F196" s="199" t="s">
        <v>302</v>
      </c>
      <c r="G196" s="199"/>
      <c r="H196" s="199"/>
      <c r="I196" s="199"/>
      <c r="J196" s="200" t="s">
        <v>181</v>
      </c>
      <c r="K196" s="201" t="n">
        <v>13.28</v>
      </c>
      <c r="L196" s="202" t="n">
        <v>0</v>
      </c>
      <c r="M196" s="202"/>
      <c r="N196" s="203" t="n">
        <f aca="false">ROUND(L196*K196,2)</f>
        <v>0</v>
      </c>
      <c r="O196" s="203"/>
      <c r="P196" s="203"/>
      <c r="Q196" s="203"/>
      <c r="R196" s="164"/>
      <c r="T196" s="204"/>
      <c r="U196" s="44" t="s">
        <v>38</v>
      </c>
      <c r="V196" s="34"/>
      <c r="W196" s="205" t="n">
        <f aca="false">V196*K196</f>
        <v>0</v>
      </c>
      <c r="X196" s="205" t="n">
        <v>0</v>
      </c>
      <c r="Y196" s="205" t="n">
        <f aca="false">X196*K196</f>
        <v>0</v>
      </c>
      <c r="Z196" s="205" t="n">
        <v>0</v>
      </c>
      <c r="AA196" s="206" t="n">
        <f aca="false">Z196*K196</f>
        <v>0</v>
      </c>
      <c r="AR196" s="10" t="s">
        <v>227</v>
      </c>
      <c r="AT196" s="10" t="s">
        <v>178</v>
      </c>
      <c r="AU196" s="10" t="s">
        <v>136</v>
      </c>
      <c r="AY196" s="10" t="s">
        <v>177</v>
      </c>
      <c r="BE196" s="123" t="n">
        <f aca="false">IF(U196="základní",N196,0)</f>
        <v>0</v>
      </c>
      <c r="BF196" s="123" t="n">
        <f aca="false">IF(U196="snížená",N196,0)</f>
        <v>0</v>
      </c>
      <c r="BG196" s="123" t="n">
        <f aca="false">IF(U196="zákl. přenesená",N196,0)</f>
        <v>0</v>
      </c>
      <c r="BH196" s="123" t="n">
        <f aca="false">IF(U196="sníž. přenesená",N196,0)</f>
        <v>0</v>
      </c>
      <c r="BI196" s="123" t="n">
        <f aca="false">IF(U196="nulová",N196,0)</f>
        <v>0</v>
      </c>
      <c r="BJ196" s="10" t="s">
        <v>81</v>
      </c>
      <c r="BK196" s="123" t="n">
        <f aca="false">ROUND(L196*K196,2)</f>
        <v>0</v>
      </c>
      <c r="BL196" s="10" t="s">
        <v>227</v>
      </c>
      <c r="BM196" s="10" t="s">
        <v>303</v>
      </c>
    </row>
    <row r="197" s="207" customFormat="true" ht="16.5" hidden="false" customHeight="true" outlineLevel="0" collapsed="false">
      <c r="B197" s="208"/>
      <c r="C197" s="209"/>
      <c r="D197" s="209"/>
      <c r="E197" s="210"/>
      <c r="F197" s="211" t="s">
        <v>184</v>
      </c>
      <c r="G197" s="211"/>
      <c r="H197" s="211"/>
      <c r="I197" s="211"/>
      <c r="J197" s="209"/>
      <c r="K197" s="212" t="n">
        <v>13.28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s="217" customFormat="true" ht="16.5" hidden="false" customHeight="true" outlineLevel="0" collapsed="false">
      <c r="B198" s="218"/>
      <c r="C198" s="219"/>
      <c r="D198" s="219"/>
      <c r="E198" s="220"/>
      <c r="F198" s="221" t="s">
        <v>186</v>
      </c>
      <c r="G198" s="221"/>
      <c r="H198" s="221"/>
      <c r="I198" s="221"/>
      <c r="J198" s="219"/>
      <c r="K198" s="222" t="n">
        <v>13.28</v>
      </c>
      <c r="L198" s="219"/>
      <c r="M198" s="219"/>
      <c r="N198" s="219"/>
      <c r="O198" s="219"/>
      <c r="P198" s="219"/>
      <c r="Q198" s="219"/>
      <c r="R198" s="223"/>
      <c r="T198" s="224"/>
      <c r="U198" s="219"/>
      <c r="V198" s="219"/>
      <c r="W198" s="219"/>
      <c r="X198" s="219"/>
      <c r="Y198" s="219"/>
      <c r="Z198" s="219"/>
      <c r="AA198" s="225"/>
      <c r="AT198" s="226" t="s">
        <v>185</v>
      </c>
      <c r="AU198" s="226" t="s">
        <v>136</v>
      </c>
      <c r="AV198" s="217" t="s">
        <v>182</v>
      </c>
      <c r="AW198" s="217" t="s">
        <v>31</v>
      </c>
      <c r="AX198" s="217" t="s">
        <v>81</v>
      </c>
      <c r="AY198" s="226" t="s">
        <v>177</v>
      </c>
    </row>
    <row r="199" s="32" customFormat="true" ht="38.25" hidden="false" customHeight="true" outlineLevel="0" collapsed="false">
      <c r="B199" s="162"/>
      <c r="C199" s="197" t="s">
        <v>304</v>
      </c>
      <c r="D199" s="197" t="s">
        <v>178</v>
      </c>
      <c r="E199" s="198" t="s">
        <v>305</v>
      </c>
      <c r="F199" s="199" t="s">
        <v>306</v>
      </c>
      <c r="G199" s="199"/>
      <c r="H199" s="199"/>
      <c r="I199" s="199"/>
      <c r="J199" s="200" t="s">
        <v>181</v>
      </c>
      <c r="K199" s="201" t="n">
        <v>13.28</v>
      </c>
      <c r="L199" s="202" t="n">
        <v>0</v>
      </c>
      <c r="M199" s="202"/>
      <c r="N199" s="203" t="n">
        <f aca="false">ROUND(L199*K199,2)</f>
        <v>0</v>
      </c>
      <c r="O199" s="203"/>
      <c r="P199" s="203"/>
      <c r="Q199" s="203"/>
      <c r="R199" s="164"/>
      <c r="T199" s="204"/>
      <c r="U199" s="44" t="s">
        <v>38</v>
      </c>
      <c r="V199" s="34"/>
      <c r="W199" s="205" t="n">
        <f aca="false">V199*K199</f>
        <v>0</v>
      </c>
      <c r="X199" s="205" t="n">
        <v>0</v>
      </c>
      <c r="Y199" s="205" t="n">
        <f aca="false">X199*K199</f>
        <v>0</v>
      </c>
      <c r="Z199" s="205" t="n">
        <v>0</v>
      </c>
      <c r="AA199" s="206" t="n">
        <f aca="false">Z199*K199</f>
        <v>0</v>
      </c>
      <c r="AR199" s="10" t="s">
        <v>227</v>
      </c>
      <c r="AT199" s="10" t="s">
        <v>178</v>
      </c>
      <c r="AU199" s="10" t="s">
        <v>136</v>
      </c>
      <c r="AY199" s="10" t="s">
        <v>177</v>
      </c>
      <c r="BE199" s="123" t="n">
        <f aca="false">IF(U199="základní",N199,0)</f>
        <v>0</v>
      </c>
      <c r="BF199" s="123" t="n">
        <f aca="false">IF(U199="snížená",N199,0)</f>
        <v>0</v>
      </c>
      <c r="BG199" s="123" t="n">
        <f aca="false">IF(U199="zákl. přenesená",N199,0)</f>
        <v>0</v>
      </c>
      <c r="BH199" s="123" t="n">
        <f aca="false">IF(U199="sníž. přenesená",N199,0)</f>
        <v>0</v>
      </c>
      <c r="BI199" s="123" t="n">
        <f aca="false">IF(U199="nulová",N199,0)</f>
        <v>0</v>
      </c>
      <c r="BJ199" s="10" t="s">
        <v>81</v>
      </c>
      <c r="BK199" s="123" t="n">
        <f aca="false">ROUND(L199*K199,2)</f>
        <v>0</v>
      </c>
      <c r="BL199" s="10" t="s">
        <v>227</v>
      </c>
      <c r="BM199" s="10" t="s">
        <v>307</v>
      </c>
    </row>
    <row r="200" s="207" customFormat="true" ht="16.5" hidden="false" customHeight="true" outlineLevel="0" collapsed="false">
      <c r="B200" s="208"/>
      <c r="C200" s="209"/>
      <c r="D200" s="209"/>
      <c r="E200" s="210"/>
      <c r="F200" s="211" t="s">
        <v>184</v>
      </c>
      <c r="G200" s="211"/>
      <c r="H200" s="211"/>
      <c r="I200" s="211"/>
      <c r="J200" s="209"/>
      <c r="K200" s="212" t="n">
        <v>13.28</v>
      </c>
      <c r="L200" s="209"/>
      <c r="M200" s="209"/>
      <c r="N200" s="209"/>
      <c r="O200" s="209"/>
      <c r="P200" s="209"/>
      <c r="Q200" s="209"/>
      <c r="R200" s="213"/>
      <c r="T200" s="214"/>
      <c r="U200" s="209"/>
      <c r="V200" s="209"/>
      <c r="W200" s="209"/>
      <c r="X200" s="209"/>
      <c r="Y200" s="209"/>
      <c r="Z200" s="209"/>
      <c r="AA200" s="215"/>
      <c r="AT200" s="216" t="s">
        <v>185</v>
      </c>
      <c r="AU200" s="216" t="s">
        <v>136</v>
      </c>
      <c r="AV200" s="207" t="s">
        <v>136</v>
      </c>
      <c r="AW200" s="207" t="s">
        <v>31</v>
      </c>
      <c r="AX200" s="207" t="s">
        <v>73</v>
      </c>
      <c r="AY200" s="216" t="s">
        <v>177</v>
      </c>
    </row>
    <row r="201" s="217" customFormat="true" ht="16.5" hidden="false" customHeight="true" outlineLevel="0" collapsed="false">
      <c r="B201" s="218"/>
      <c r="C201" s="219"/>
      <c r="D201" s="219"/>
      <c r="E201" s="220"/>
      <c r="F201" s="221" t="s">
        <v>186</v>
      </c>
      <c r="G201" s="221"/>
      <c r="H201" s="221"/>
      <c r="I201" s="221"/>
      <c r="J201" s="219"/>
      <c r="K201" s="222" t="n">
        <v>13.28</v>
      </c>
      <c r="L201" s="219"/>
      <c r="M201" s="219"/>
      <c r="N201" s="219"/>
      <c r="O201" s="219"/>
      <c r="P201" s="219"/>
      <c r="Q201" s="219"/>
      <c r="R201" s="223"/>
      <c r="T201" s="224"/>
      <c r="U201" s="219"/>
      <c r="V201" s="219"/>
      <c r="W201" s="219"/>
      <c r="X201" s="219"/>
      <c r="Y201" s="219"/>
      <c r="Z201" s="219"/>
      <c r="AA201" s="225"/>
      <c r="AT201" s="226" t="s">
        <v>185</v>
      </c>
      <c r="AU201" s="226" t="s">
        <v>136</v>
      </c>
      <c r="AV201" s="217" t="s">
        <v>182</v>
      </c>
      <c r="AW201" s="217" t="s">
        <v>31</v>
      </c>
      <c r="AX201" s="217" t="s">
        <v>81</v>
      </c>
      <c r="AY201" s="226" t="s">
        <v>177</v>
      </c>
    </row>
    <row r="202" s="32" customFormat="true" ht="49.9" hidden="false" customHeight="true" outlineLevel="0" collapsed="false">
      <c r="B202" s="33"/>
      <c r="C202" s="34"/>
      <c r="D202" s="186" t="s">
        <v>308</v>
      </c>
      <c r="E202" s="34"/>
      <c r="F202" s="34"/>
      <c r="G202" s="34"/>
      <c r="H202" s="34"/>
      <c r="I202" s="34"/>
      <c r="J202" s="34"/>
      <c r="K202" s="34"/>
      <c r="L202" s="34"/>
      <c r="M202" s="34"/>
      <c r="N202" s="187" t="n">
        <f aca="false">BK202</f>
        <v>0</v>
      </c>
      <c r="O202" s="187"/>
      <c r="P202" s="187"/>
      <c r="Q202" s="187"/>
      <c r="R202" s="35"/>
      <c r="T202" s="247"/>
      <c r="U202" s="59"/>
      <c r="V202" s="59"/>
      <c r="W202" s="59"/>
      <c r="X202" s="59"/>
      <c r="Y202" s="59"/>
      <c r="Z202" s="59"/>
      <c r="AA202" s="61"/>
      <c r="AT202" s="10" t="s">
        <v>72</v>
      </c>
      <c r="AU202" s="10" t="s">
        <v>73</v>
      </c>
      <c r="AY202" s="10" t="s">
        <v>309</v>
      </c>
      <c r="BK202" s="123" t="n">
        <v>0</v>
      </c>
    </row>
    <row r="203" customFormat="false" ht="6.95" hidden="false" customHeight="true" outlineLevel="0" collapsed="false">
      <c r="A203" s="32"/>
      <c r="B203" s="62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4"/>
    </row>
  </sheetData>
  <mergeCells count="202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39:I139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N146:Q146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N171:Q171"/>
    <mergeCell ref="F172:I172"/>
    <mergeCell ref="L172:M172"/>
    <mergeCell ref="N172:Q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N202:Q202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8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99" activePane="bottomLeft" state="frozen"/>
      <selection pane="topLeft" activeCell="A1" activeCellId="0" sqref="A1"/>
      <selection pane="bottomLeft" activeCell="F148" activeCellId="0" sqref="F148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85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310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(SUM(BE98:BE105)+SUM(BE123:BE206))</f>
        <v>0</v>
      </c>
      <c r="I32" s="142"/>
      <c r="J32" s="142"/>
      <c r="K32" s="34"/>
      <c r="L32" s="34"/>
      <c r="M32" s="142" t="n">
        <f aca="false">ROUND((SUM(BE98:BE105)+SUM(BE123:BE206)),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(SUM(BF98:BF105)+SUM(BF123:BF206))</f>
        <v>0</v>
      </c>
      <c r="I33" s="142"/>
      <c r="J33" s="142"/>
      <c r="K33" s="34"/>
      <c r="L33" s="34"/>
      <c r="M33" s="142" t="n">
        <f aca="false">ROUND((SUM(BF98:BF105)+SUM(BF123:BF206)),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(SUM(BG98:BG105)+SUM(BG123:BG206))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(SUM(BH98:BH105)+SUM(BH123:BH206))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(SUM(BI98:BI105)+SUM(BI123:BI206))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25 - místnost 115 WC - 25 - místnost 115 WC ženy...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N139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N145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N146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N155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N173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N186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25 - místnost 115 WC - 25 - místnost 115 WC ženy...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W124+W145+W207</f>
        <v>0</v>
      </c>
      <c r="X123" s="54"/>
      <c r="Y123" s="180" t="n">
        <f aca="false">Y124+Y145+Y207</f>
        <v>0</v>
      </c>
      <c r="Z123" s="54"/>
      <c r="AA123" s="181" t="n">
        <f aca="false">AA124+AA145+AA207</f>
        <v>0</v>
      </c>
      <c r="AT123" s="10" t="s">
        <v>72</v>
      </c>
      <c r="AU123" s="10" t="s">
        <v>145</v>
      </c>
      <c r="BK123" s="182" t="n">
        <f aca="false">BK124+BK145+BK207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W125+W139</f>
        <v>0</v>
      </c>
      <c r="X124" s="185"/>
      <c r="Y124" s="190" t="n">
        <f aca="false">Y125+Y139</f>
        <v>0</v>
      </c>
      <c r="Z124" s="185"/>
      <c r="AA124" s="191" t="n">
        <f aca="false">AA125+AA139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BK125+BK139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SUM(W126:W138)</f>
        <v>0</v>
      </c>
      <c r="X125" s="185"/>
      <c r="Y125" s="190" t="n">
        <f aca="false">SUM(Y126:Y138)</f>
        <v>0</v>
      </c>
      <c r="Z125" s="185"/>
      <c r="AA125" s="191" t="n">
        <f aca="false">SUM(AA126:AA138)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SUM(BK126:BK138)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8.71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311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312</v>
      </c>
      <c r="G127" s="211"/>
      <c r="H127" s="211"/>
      <c r="I127" s="211"/>
      <c r="J127" s="209"/>
      <c r="K127" s="212" t="n">
        <v>8.71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8.71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8.71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313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312</v>
      </c>
      <c r="G130" s="211"/>
      <c r="H130" s="211"/>
      <c r="I130" s="211"/>
      <c r="J130" s="209"/>
      <c r="K130" s="212" t="n">
        <v>8.71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8.71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200</v>
      </c>
      <c r="F132" s="199" t="s">
        <v>201</v>
      </c>
      <c r="G132" s="199"/>
      <c r="H132" s="199"/>
      <c r="I132" s="199"/>
      <c r="J132" s="200" t="s">
        <v>197</v>
      </c>
      <c r="K132" s="201" t="n">
        <v>1.2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314</v>
      </c>
    </row>
    <row r="133" s="32" customFormat="true" ht="25.5" hidden="false" customHeight="true" outlineLevel="0" collapsed="false">
      <c r="B133" s="162"/>
      <c r="C133" s="197" t="s">
        <v>182</v>
      </c>
      <c r="D133" s="197" t="s">
        <v>178</v>
      </c>
      <c r="E133" s="198" t="s">
        <v>204</v>
      </c>
      <c r="F133" s="199" t="s">
        <v>205</v>
      </c>
      <c r="G133" s="199"/>
      <c r="H133" s="199"/>
      <c r="I133" s="199"/>
      <c r="J133" s="200" t="s">
        <v>181</v>
      </c>
      <c r="K133" s="201" t="n">
        <v>26.611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182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182</v>
      </c>
      <c r="BM133" s="10" t="s">
        <v>315</v>
      </c>
    </row>
    <row r="134" s="207" customFormat="true" ht="16.5" hidden="false" customHeight="true" outlineLevel="0" collapsed="false">
      <c r="B134" s="208"/>
      <c r="C134" s="209"/>
      <c r="D134" s="209"/>
      <c r="E134" s="210"/>
      <c r="F134" s="211" t="s">
        <v>316</v>
      </c>
      <c r="G134" s="211"/>
      <c r="H134" s="211"/>
      <c r="I134" s="211"/>
      <c r="J134" s="209"/>
      <c r="K134" s="212" t="n">
        <v>4.5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16.5" hidden="false" customHeight="true" outlineLevel="0" collapsed="false">
      <c r="A135" s="207"/>
      <c r="B135" s="208"/>
      <c r="C135" s="209"/>
      <c r="D135" s="209"/>
      <c r="E135" s="210"/>
      <c r="F135" s="227" t="s">
        <v>317</v>
      </c>
      <c r="G135" s="227"/>
      <c r="H135" s="227"/>
      <c r="I135" s="227"/>
      <c r="J135" s="209"/>
      <c r="K135" s="212" t="n">
        <v>5.22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customFormat="false" ht="25.5" hidden="false" customHeight="true" outlineLevel="0" collapsed="false">
      <c r="A136" s="207"/>
      <c r="B136" s="208"/>
      <c r="C136" s="209"/>
      <c r="D136" s="209"/>
      <c r="E136" s="210"/>
      <c r="F136" s="227" t="s">
        <v>318</v>
      </c>
      <c r="G136" s="227"/>
      <c r="H136" s="227"/>
      <c r="I136" s="227"/>
      <c r="J136" s="209"/>
      <c r="K136" s="212" t="n">
        <v>10.32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customFormat="false" ht="16.5" hidden="false" customHeight="true" outlineLevel="0" collapsed="false">
      <c r="A137" s="207"/>
      <c r="B137" s="208"/>
      <c r="C137" s="209"/>
      <c r="D137" s="209"/>
      <c r="E137" s="210"/>
      <c r="F137" s="227" t="s">
        <v>319</v>
      </c>
      <c r="G137" s="227"/>
      <c r="H137" s="227"/>
      <c r="I137" s="227"/>
      <c r="J137" s="209"/>
      <c r="K137" s="212" t="n">
        <v>6.571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s="217" customFormat="true" ht="16.5" hidden="false" customHeight="true" outlineLevel="0" collapsed="false">
      <c r="B138" s="218"/>
      <c r="C138" s="219"/>
      <c r="D138" s="219"/>
      <c r="E138" s="220"/>
      <c r="F138" s="221" t="s">
        <v>186</v>
      </c>
      <c r="G138" s="221"/>
      <c r="H138" s="221"/>
      <c r="I138" s="221"/>
      <c r="J138" s="219"/>
      <c r="K138" s="222" t="n">
        <v>26.611</v>
      </c>
      <c r="L138" s="219"/>
      <c r="M138" s="219"/>
      <c r="N138" s="219"/>
      <c r="O138" s="219"/>
      <c r="P138" s="219"/>
      <c r="Q138" s="219"/>
      <c r="R138" s="223"/>
      <c r="T138" s="224"/>
      <c r="U138" s="219"/>
      <c r="V138" s="219"/>
      <c r="W138" s="219"/>
      <c r="X138" s="219"/>
      <c r="Y138" s="219"/>
      <c r="Z138" s="219"/>
      <c r="AA138" s="225"/>
      <c r="AT138" s="226" t="s">
        <v>185</v>
      </c>
      <c r="AU138" s="226" t="s">
        <v>136</v>
      </c>
      <c r="AV138" s="217" t="s">
        <v>182</v>
      </c>
      <c r="AW138" s="217" t="s">
        <v>31</v>
      </c>
      <c r="AX138" s="217" t="s">
        <v>81</v>
      </c>
      <c r="AY138" s="226" t="s">
        <v>177</v>
      </c>
    </row>
    <row r="139" s="183" customFormat="true" ht="29.85" hidden="false" customHeight="true" outlineLevel="0" collapsed="false">
      <c r="B139" s="184"/>
      <c r="C139" s="185"/>
      <c r="D139" s="195" t="s">
        <v>148</v>
      </c>
      <c r="E139" s="195"/>
      <c r="F139" s="195"/>
      <c r="G139" s="195"/>
      <c r="H139" s="195"/>
      <c r="I139" s="195"/>
      <c r="J139" s="195"/>
      <c r="K139" s="195"/>
      <c r="L139" s="195"/>
      <c r="M139" s="195"/>
      <c r="N139" s="196" t="n">
        <f aca="false">BK139</f>
        <v>0</v>
      </c>
      <c r="O139" s="196"/>
      <c r="P139" s="196"/>
      <c r="Q139" s="196"/>
      <c r="R139" s="188"/>
      <c r="T139" s="189"/>
      <c r="U139" s="185"/>
      <c r="V139" s="185"/>
      <c r="W139" s="190" t="n">
        <f aca="false">SUM(W140:W144)</f>
        <v>0</v>
      </c>
      <c r="X139" s="185"/>
      <c r="Y139" s="190" t="n">
        <f aca="false">SUM(Y140:Y144)</f>
        <v>0</v>
      </c>
      <c r="Z139" s="185"/>
      <c r="AA139" s="191" t="n">
        <f aca="false">SUM(AA140:AA144)</f>
        <v>0</v>
      </c>
      <c r="AR139" s="192" t="s">
        <v>81</v>
      </c>
      <c r="AT139" s="193" t="s">
        <v>72</v>
      </c>
      <c r="AU139" s="193" t="s">
        <v>81</v>
      </c>
      <c r="AY139" s="192" t="s">
        <v>177</v>
      </c>
      <c r="BK139" s="194" t="n">
        <f aca="false">SUM(BK140:BK144)</f>
        <v>0</v>
      </c>
    </row>
    <row r="140" s="32" customFormat="true" ht="38.25" hidden="false" customHeight="true" outlineLevel="0" collapsed="false">
      <c r="B140" s="162"/>
      <c r="C140" s="197" t="s">
        <v>199</v>
      </c>
      <c r="D140" s="197" t="s">
        <v>178</v>
      </c>
      <c r="E140" s="198" t="s">
        <v>211</v>
      </c>
      <c r="F140" s="199" t="s">
        <v>212</v>
      </c>
      <c r="G140" s="199"/>
      <c r="H140" s="199"/>
      <c r="I140" s="199"/>
      <c r="J140" s="200" t="s">
        <v>213</v>
      </c>
      <c r="K140" s="201" t="n">
        <v>2.251</v>
      </c>
      <c r="L140" s="202" t="n">
        <v>0</v>
      </c>
      <c r="M140" s="202"/>
      <c r="N140" s="203" t="n">
        <f aca="false">ROUND(L140*K140,2)</f>
        <v>0</v>
      </c>
      <c r="O140" s="203"/>
      <c r="P140" s="203"/>
      <c r="Q140" s="203"/>
      <c r="R140" s="164"/>
      <c r="T140" s="204"/>
      <c r="U140" s="44" t="s">
        <v>38</v>
      </c>
      <c r="V140" s="34"/>
      <c r="W140" s="205" t="n">
        <f aca="false">V140*K140</f>
        <v>0</v>
      </c>
      <c r="X140" s="205" t="n">
        <v>0</v>
      </c>
      <c r="Y140" s="205" t="n">
        <f aca="false">X140*K140</f>
        <v>0</v>
      </c>
      <c r="Z140" s="205" t="n">
        <v>0</v>
      </c>
      <c r="AA140" s="206" t="n">
        <f aca="false">Z140*K140</f>
        <v>0</v>
      </c>
      <c r="AR140" s="10" t="s">
        <v>182</v>
      </c>
      <c r="AT140" s="10" t="s">
        <v>178</v>
      </c>
      <c r="AU140" s="10" t="s">
        <v>136</v>
      </c>
      <c r="AY140" s="10" t="s">
        <v>177</v>
      </c>
      <c r="BE140" s="123" t="n">
        <f aca="false">IF(U140="základní",N140,0)</f>
        <v>0</v>
      </c>
      <c r="BF140" s="123" t="n">
        <f aca="false">IF(U140="snížená",N140,0)</f>
        <v>0</v>
      </c>
      <c r="BG140" s="123" t="n">
        <f aca="false">IF(U140="zákl. přenesená",N140,0)</f>
        <v>0</v>
      </c>
      <c r="BH140" s="123" t="n">
        <f aca="false">IF(U140="sníž. přenesená",N140,0)</f>
        <v>0</v>
      </c>
      <c r="BI140" s="123" t="n">
        <f aca="false">IF(U140="nulová",N140,0)</f>
        <v>0</v>
      </c>
      <c r="BJ140" s="10" t="s">
        <v>81</v>
      </c>
      <c r="BK140" s="123" t="n">
        <f aca="false">ROUND(L140*K140,2)</f>
        <v>0</v>
      </c>
      <c r="BL140" s="10" t="s">
        <v>182</v>
      </c>
      <c r="BM140" s="10" t="s">
        <v>320</v>
      </c>
    </row>
    <row r="141" s="32" customFormat="true" ht="25.5" hidden="false" customHeight="true" outlineLevel="0" collapsed="false">
      <c r="B141" s="162"/>
      <c r="C141" s="197" t="s">
        <v>203</v>
      </c>
      <c r="D141" s="197" t="s">
        <v>178</v>
      </c>
      <c r="E141" s="198" t="s">
        <v>216</v>
      </c>
      <c r="F141" s="199" t="s">
        <v>217</v>
      </c>
      <c r="G141" s="199"/>
      <c r="H141" s="199"/>
      <c r="I141" s="199"/>
      <c r="J141" s="200" t="s">
        <v>213</v>
      </c>
      <c r="K141" s="201" t="n">
        <v>20.259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182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182</v>
      </c>
      <c r="BM141" s="10" t="s">
        <v>321</v>
      </c>
    </row>
    <row r="142" s="207" customFormat="true" ht="16.5" hidden="false" customHeight="true" outlineLevel="0" collapsed="false">
      <c r="B142" s="208"/>
      <c r="C142" s="209"/>
      <c r="D142" s="209"/>
      <c r="E142" s="210"/>
      <c r="F142" s="211" t="s">
        <v>322</v>
      </c>
      <c r="G142" s="211"/>
      <c r="H142" s="211"/>
      <c r="I142" s="211"/>
      <c r="J142" s="209"/>
      <c r="K142" s="212" t="n">
        <v>20.259</v>
      </c>
      <c r="L142" s="209"/>
      <c r="M142" s="209"/>
      <c r="N142" s="209"/>
      <c r="O142" s="209"/>
      <c r="P142" s="209"/>
      <c r="Q142" s="209"/>
      <c r="R142" s="213"/>
      <c r="T142" s="214"/>
      <c r="U142" s="209"/>
      <c r="V142" s="209"/>
      <c r="W142" s="209"/>
      <c r="X142" s="209"/>
      <c r="Y142" s="209"/>
      <c r="Z142" s="209"/>
      <c r="AA142" s="215"/>
      <c r="AT142" s="216" t="s">
        <v>185</v>
      </c>
      <c r="AU142" s="216" t="s">
        <v>136</v>
      </c>
      <c r="AV142" s="207" t="s">
        <v>136</v>
      </c>
      <c r="AW142" s="207" t="s">
        <v>31</v>
      </c>
      <c r="AX142" s="207" t="s">
        <v>73</v>
      </c>
      <c r="AY142" s="216" t="s">
        <v>177</v>
      </c>
    </row>
    <row r="143" s="217" customFormat="true" ht="16.5" hidden="false" customHeight="true" outlineLevel="0" collapsed="false">
      <c r="B143" s="218"/>
      <c r="C143" s="219"/>
      <c r="D143" s="219"/>
      <c r="E143" s="220"/>
      <c r="F143" s="221" t="s">
        <v>186</v>
      </c>
      <c r="G143" s="221"/>
      <c r="H143" s="221"/>
      <c r="I143" s="221"/>
      <c r="J143" s="219"/>
      <c r="K143" s="222" t="n">
        <v>20.259</v>
      </c>
      <c r="L143" s="219"/>
      <c r="M143" s="219"/>
      <c r="N143" s="219"/>
      <c r="O143" s="219"/>
      <c r="P143" s="219"/>
      <c r="Q143" s="219"/>
      <c r="R143" s="223"/>
      <c r="T143" s="224"/>
      <c r="U143" s="219"/>
      <c r="V143" s="219"/>
      <c r="W143" s="219"/>
      <c r="X143" s="219"/>
      <c r="Y143" s="219"/>
      <c r="Z143" s="219"/>
      <c r="AA143" s="225"/>
      <c r="AT143" s="226" t="s">
        <v>185</v>
      </c>
      <c r="AU143" s="226" t="s">
        <v>136</v>
      </c>
      <c r="AV143" s="217" t="s">
        <v>182</v>
      </c>
      <c r="AW143" s="217" t="s">
        <v>31</v>
      </c>
      <c r="AX143" s="217" t="s">
        <v>81</v>
      </c>
      <c r="AY143" s="226" t="s">
        <v>177</v>
      </c>
    </row>
    <row r="144" s="32" customFormat="true" ht="25.5" hidden="false" customHeight="true" outlineLevel="0" collapsed="false">
      <c r="B144" s="162"/>
      <c r="C144" s="197" t="s">
        <v>210</v>
      </c>
      <c r="D144" s="197" t="s">
        <v>178</v>
      </c>
      <c r="E144" s="198" t="s">
        <v>221</v>
      </c>
      <c r="F144" s="199" t="s">
        <v>222</v>
      </c>
      <c r="G144" s="199"/>
      <c r="H144" s="199"/>
      <c r="I144" s="199"/>
      <c r="J144" s="200" t="s">
        <v>213</v>
      </c>
      <c r="K144" s="201" t="n">
        <v>2.251</v>
      </c>
      <c r="L144" s="202" t="n">
        <v>0</v>
      </c>
      <c r="M144" s="202"/>
      <c r="N144" s="203" t="n">
        <f aca="false">ROUND(L144*K144,2)</f>
        <v>0</v>
      </c>
      <c r="O144" s="203"/>
      <c r="P144" s="203"/>
      <c r="Q144" s="203"/>
      <c r="R144" s="164"/>
      <c r="T144" s="204"/>
      <c r="U144" s="44" t="s">
        <v>38</v>
      </c>
      <c r="V144" s="34"/>
      <c r="W144" s="205" t="n">
        <f aca="false">V144*K144</f>
        <v>0</v>
      </c>
      <c r="X144" s="205" t="n">
        <v>0</v>
      </c>
      <c r="Y144" s="205" t="n">
        <f aca="false">X144*K144</f>
        <v>0</v>
      </c>
      <c r="Z144" s="205" t="n">
        <v>0</v>
      </c>
      <c r="AA144" s="206" t="n">
        <f aca="false">Z144*K144</f>
        <v>0</v>
      </c>
      <c r="AR144" s="10" t="s">
        <v>182</v>
      </c>
      <c r="AT144" s="10" t="s">
        <v>178</v>
      </c>
      <c r="AU144" s="10" t="s">
        <v>136</v>
      </c>
      <c r="AY144" s="10" t="s">
        <v>177</v>
      </c>
      <c r="BE144" s="123" t="n">
        <f aca="false">IF(U144="základní",N144,0)</f>
        <v>0</v>
      </c>
      <c r="BF144" s="123" t="n">
        <f aca="false">IF(U144="snížená",N144,0)</f>
        <v>0</v>
      </c>
      <c r="BG144" s="123" t="n">
        <f aca="false">IF(U144="zákl. přenesená",N144,0)</f>
        <v>0</v>
      </c>
      <c r="BH144" s="123" t="n">
        <f aca="false">IF(U144="sníž. přenesená",N144,0)</f>
        <v>0</v>
      </c>
      <c r="BI144" s="123" t="n">
        <f aca="false">IF(U144="nulová",N144,0)</f>
        <v>0</v>
      </c>
      <c r="BJ144" s="10" t="s">
        <v>81</v>
      </c>
      <c r="BK144" s="123" t="n">
        <f aca="false">ROUND(L144*K144,2)</f>
        <v>0</v>
      </c>
      <c r="BL144" s="10" t="s">
        <v>182</v>
      </c>
      <c r="BM144" s="10" t="s">
        <v>323</v>
      </c>
    </row>
    <row r="145" s="183" customFormat="true" ht="37.35" hidden="false" customHeight="true" outlineLevel="0" collapsed="false">
      <c r="B145" s="184"/>
      <c r="C145" s="185"/>
      <c r="D145" s="186" t="s">
        <v>149</v>
      </c>
      <c r="E145" s="186"/>
      <c r="F145" s="186"/>
      <c r="G145" s="186"/>
      <c r="H145" s="186"/>
      <c r="I145" s="186"/>
      <c r="J145" s="186"/>
      <c r="K145" s="186"/>
      <c r="L145" s="186"/>
      <c r="M145" s="186"/>
      <c r="N145" s="228" t="n">
        <f aca="false">BK145</f>
        <v>0</v>
      </c>
      <c r="O145" s="228"/>
      <c r="P145" s="228"/>
      <c r="Q145" s="228"/>
      <c r="R145" s="188"/>
      <c r="T145" s="189"/>
      <c r="U145" s="185"/>
      <c r="V145" s="185"/>
      <c r="W145" s="190" t="n">
        <f aca="false">W146+W155+W173+W186</f>
        <v>0</v>
      </c>
      <c r="X145" s="185"/>
      <c r="Y145" s="190" t="n">
        <f aca="false">Y146+Y155+Y173+Y186</f>
        <v>0</v>
      </c>
      <c r="Z145" s="185"/>
      <c r="AA145" s="191" t="n">
        <f aca="false">AA146+AA155+AA173+AA186</f>
        <v>0</v>
      </c>
      <c r="AR145" s="192" t="s">
        <v>136</v>
      </c>
      <c r="AT145" s="193" t="s">
        <v>72</v>
      </c>
      <c r="AU145" s="193" t="s">
        <v>73</v>
      </c>
      <c r="AY145" s="192" t="s">
        <v>177</v>
      </c>
      <c r="BK145" s="194" t="n">
        <f aca="false">BK146+BK155+BK173+BK186</f>
        <v>0</v>
      </c>
    </row>
    <row r="146" customFormat="false" ht="19.9" hidden="false" customHeight="true" outlineLevel="0" collapsed="false">
      <c r="A146" s="183"/>
      <c r="B146" s="184"/>
      <c r="C146" s="185"/>
      <c r="D146" s="195" t="s">
        <v>150</v>
      </c>
      <c r="E146" s="195"/>
      <c r="F146" s="195"/>
      <c r="G146" s="195"/>
      <c r="H146" s="195"/>
      <c r="I146" s="195"/>
      <c r="J146" s="195"/>
      <c r="K146" s="195"/>
      <c r="L146" s="195"/>
      <c r="M146" s="195"/>
      <c r="N146" s="196" t="n">
        <f aca="false">BK146</f>
        <v>0</v>
      </c>
      <c r="O146" s="196"/>
      <c r="P146" s="196"/>
      <c r="Q146" s="196"/>
      <c r="R146" s="188"/>
      <c r="T146" s="189"/>
      <c r="U146" s="185"/>
      <c r="V146" s="185"/>
      <c r="W146" s="190" t="n">
        <f aca="false">SUM(W147:W154)</f>
        <v>0</v>
      </c>
      <c r="X146" s="185"/>
      <c r="Y146" s="190" t="n">
        <f aca="false">SUM(Y147:Y154)</f>
        <v>0</v>
      </c>
      <c r="Z146" s="185"/>
      <c r="AA146" s="191" t="n">
        <f aca="false">SUM(AA147:AA154)</f>
        <v>0</v>
      </c>
      <c r="AR146" s="192" t="s">
        <v>136</v>
      </c>
      <c r="AT146" s="193" t="s">
        <v>72</v>
      </c>
      <c r="AU146" s="193" t="s">
        <v>81</v>
      </c>
      <c r="AY146" s="192" t="s">
        <v>177</v>
      </c>
      <c r="BK146" s="194" t="n">
        <f aca="false">SUM(BK147:BK154)</f>
        <v>0</v>
      </c>
    </row>
    <row r="147" s="32" customFormat="true" ht="38.25" hidden="false" customHeight="true" outlineLevel="0" collapsed="false">
      <c r="B147" s="162"/>
      <c r="C147" s="197" t="s">
        <v>215</v>
      </c>
      <c r="D147" s="197" t="s">
        <v>178</v>
      </c>
      <c r="E147" s="198" t="s">
        <v>225</v>
      </c>
      <c r="F147" s="199" t="s">
        <v>226</v>
      </c>
      <c r="G147" s="199"/>
      <c r="H147" s="199"/>
      <c r="I147" s="199"/>
      <c r="J147" s="200" t="s">
        <v>181</v>
      </c>
      <c r="K147" s="201" t="n">
        <v>8.71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324</v>
      </c>
    </row>
    <row r="148" s="32" customFormat="true" ht="38.25" hidden="false" customHeight="true" outlineLevel="0" collapsed="false">
      <c r="B148" s="162"/>
      <c r="C148" s="197" t="s">
        <v>220</v>
      </c>
      <c r="D148" s="197" t="s">
        <v>178</v>
      </c>
      <c r="E148" s="198" t="s">
        <v>230</v>
      </c>
      <c r="F148" s="199" t="s">
        <v>325</v>
      </c>
      <c r="G148" s="199"/>
      <c r="H148" s="199"/>
      <c r="I148" s="199"/>
      <c r="J148" s="200" t="s">
        <v>181</v>
      </c>
      <c r="K148" s="201" t="n">
        <v>5.46</v>
      </c>
      <c r="L148" s="202" t="n">
        <v>0</v>
      </c>
      <c r="M148" s="202"/>
      <c r="N148" s="203" t="n">
        <f aca="false">ROUND(L148*K148,2)</f>
        <v>0</v>
      </c>
      <c r="O148" s="203"/>
      <c r="P148" s="203"/>
      <c r="Q148" s="203"/>
      <c r="R148" s="164"/>
      <c r="T148" s="204"/>
      <c r="U148" s="44" t="s">
        <v>38</v>
      </c>
      <c r="V148" s="34"/>
      <c r="W148" s="205" t="n">
        <f aca="false">V148*K148</f>
        <v>0</v>
      </c>
      <c r="X148" s="205" t="n">
        <v>0</v>
      </c>
      <c r="Y148" s="205" t="n">
        <f aca="false">X148*K148</f>
        <v>0</v>
      </c>
      <c r="Z148" s="205" t="n">
        <v>0</v>
      </c>
      <c r="AA148" s="206" t="n">
        <f aca="false">Z148*K148</f>
        <v>0</v>
      </c>
      <c r="AR148" s="10" t="s">
        <v>227</v>
      </c>
      <c r="AT148" s="10" t="s">
        <v>178</v>
      </c>
      <c r="AU148" s="10" t="s">
        <v>136</v>
      </c>
      <c r="AY148" s="10" t="s">
        <v>177</v>
      </c>
      <c r="BE148" s="123" t="n">
        <f aca="false">IF(U148="základní",N148,0)</f>
        <v>0</v>
      </c>
      <c r="BF148" s="123" t="n">
        <f aca="false">IF(U148="snížená",N148,0)</f>
        <v>0</v>
      </c>
      <c r="BG148" s="123" t="n">
        <f aca="false">IF(U148="zákl. přenesená",N148,0)</f>
        <v>0</v>
      </c>
      <c r="BH148" s="123" t="n">
        <f aca="false">IF(U148="sníž. přenesená",N148,0)</f>
        <v>0</v>
      </c>
      <c r="BI148" s="123" t="n">
        <f aca="false">IF(U148="nulová",N148,0)</f>
        <v>0</v>
      </c>
      <c r="BJ148" s="10" t="s">
        <v>81</v>
      </c>
      <c r="BK148" s="123" t="n">
        <f aca="false">ROUND(L148*K148,2)</f>
        <v>0</v>
      </c>
      <c r="BL148" s="10" t="s">
        <v>227</v>
      </c>
      <c r="BM148" s="10" t="s">
        <v>326</v>
      </c>
    </row>
    <row r="149" s="207" customFormat="true" ht="16.5" hidden="false" customHeight="true" outlineLevel="0" collapsed="false">
      <c r="B149" s="208"/>
      <c r="C149" s="209"/>
      <c r="D149" s="209"/>
      <c r="E149" s="210"/>
      <c r="F149" s="211" t="s">
        <v>327</v>
      </c>
      <c r="G149" s="211"/>
      <c r="H149" s="211"/>
      <c r="I149" s="211"/>
      <c r="J149" s="209"/>
      <c r="K149" s="212" t="n">
        <v>0.9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customFormat="false" ht="16.5" hidden="false" customHeight="true" outlineLevel="0" collapsed="false">
      <c r="A150" s="207"/>
      <c r="B150" s="208"/>
      <c r="C150" s="209"/>
      <c r="D150" s="209"/>
      <c r="E150" s="210"/>
      <c r="F150" s="227" t="s">
        <v>328</v>
      </c>
      <c r="G150" s="227"/>
      <c r="H150" s="227"/>
      <c r="I150" s="227"/>
      <c r="J150" s="209"/>
      <c r="K150" s="212" t="n">
        <v>1.08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329</v>
      </c>
      <c r="G151" s="227"/>
      <c r="H151" s="227"/>
      <c r="I151" s="227"/>
      <c r="J151" s="209"/>
      <c r="K151" s="212" t="n">
        <v>2.1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customFormat="false" ht="16.5" hidden="false" customHeight="true" outlineLevel="0" collapsed="false">
      <c r="A152" s="207"/>
      <c r="B152" s="208"/>
      <c r="C152" s="209"/>
      <c r="D152" s="209"/>
      <c r="E152" s="210"/>
      <c r="F152" s="227" t="s">
        <v>330</v>
      </c>
      <c r="G152" s="227"/>
      <c r="H152" s="227"/>
      <c r="I152" s="227"/>
      <c r="J152" s="209"/>
      <c r="K152" s="212" t="n">
        <v>1.38</v>
      </c>
      <c r="L152" s="209"/>
      <c r="M152" s="209"/>
      <c r="N152" s="209"/>
      <c r="O152" s="209"/>
      <c r="P152" s="209"/>
      <c r="Q152" s="209"/>
      <c r="R152" s="213"/>
      <c r="T152" s="214"/>
      <c r="U152" s="209"/>
      <c r="V152" s="209"/>
      <c r="W152" s="209"/>
      <c r="X152" s="209"/>
      <c r="Y152" s="209"/>
      <c r="Z152" s="209"/>
      <c r="AA152" s="215"/>
      <c r="AT152" s="216" t="s">
        <v>185</v>
      </c>
      <c r="AU152" s="216" t="s">
        <v>136</v>
      </c>
      <c r="AV152" s="207" t="s">
        <v>136</v>
      </c>
      <c r="AW152" s="207" t="s">
        <v>31</v>
      </c>
      <c r="AX152" s="207" t="s">
        <v>73</v>
      </c>
      <c r="AY152" s="216" t="s">
        <v>177</v>
      </c>
    </row>
    <row r="153" s="217" customFormat="true" ht="16.5" hidden="false" customHeight="true" outlineLevel="0" collapsed="false">
      <c r="B153" s="218"/>
      <c r="C153" s="219"/>
      <c r="D153" s="219"/>
      <c r="E153" s="220"/>
      <c r="F153" s="221" t="s">
        <v>186</v>
      </c>
      <c r="G153" s="221"/>
      <c r="H153" s="221"/>
      <c r="I153" s="221"/>
      <c r="J153" s="219"/>
      <c r="K153" s="222" t="n">
        <v>5.46</v>
      </c>
      <c r="L153" s="219"/>
      <c r="M153" s="219"/>
      <c r="N153" s="219"/>
      <c r="O153" s="219"/>
      <c r="P153" s="219"/>
      <c r="Q153" s="219"/>
      <c r="R153" s="223"/>
      <c r="T153" s="224"/>
      <c r="U153" s="219"/>
      <c r="V153" s="219"/>
      <c r="W153" s="219"/>
      <c r="X153" s="219"/>
      <c r="Y153" s="219"/>
      <c r="Z153" s="219"/>
      <c r="AA153" s="225"/>
      <c r="AT153" s="226" t="s">
        <v>185</v>
      </c>
      <c r="AU153" s="226" t="s">
        <v>136</v>
      </c>
      <c r="AV153" s="217" t="s">
        <v>182</v>
      </c>
      <c r="AW153" s="217" t="s">
        <v>31</v>
      </c>
      <c r="AX153" s="217" t="s">
        <v>81</v>
      </c>
      <c r="AY153" s="226" t="s">
        <v>177</v>
      </c>
    </row>
    <row r="154" s="32" customFormat="true" ht="38.25" hidden="false" customHeight="true" outlineLevel="0" collapsed="false">
      <c r="B154" s="162"/>
      <c r="C154" s="197" t="s">
        <v>224</v>
      </c>
      <c r="D154" s="197" t="s">
        <v>178</v>
      </c>
      <c r="E154" s="198" t="s">
        <v>236</v>
      </c>
      <c r="F154" s="199" t="s">
        <v>237</v>
      </c>
      <c r="G154" s="199"/>
      <c r="H154" s="199"/>
      <c r="I154" s="199"/>
      <c r="J154" s="200" t="s">
        <v>238</v>
      </c>
      <c r="K154" s="229" t="n">
        <v>0</v>
      </c>
      <c r="L154" s="202" t="n">
        <v>0</v>
      </c>
      <c r="M154" s="202"/>
      <c r="N154" s="203" t="n">
        <f aca="false">ROUND(L154*K154,2)</f>
        <v>0</v>
      </c>
      <c r="O154" s="203"/>
      <c r="P154" s="203"/>
      <c r="Q154" s="203"/>
      <c r="R154" s="164"/>
      <c r="T154" s="204"/>
      <c r="U154" s="44" t="s">
        <v>38</v>
      </c>
      <c r="V154" s="34"/>
      <c r="W154" s="205" t="n">
        <f aca="false">V154*K154</f>
        <v>0</v>
      </c>
      <c r="X154" s="205" t="n">
        <v>0</v>
      </c>
      <c r="Y154" s="205" t="n">
        <f aca="false">X154*K154</f>
        <v>0</v>
      </c>
      <c r="Z154" s="205" t="n">
        <v>0</v>
      </c>
      <c r="AA154" s="206" t="n">
        <f aca="false">Z154*K154</f>
        <v>0</v>
      </c>
      <c r="AR154" s="10" t="s">
        <v>227</v>
      </c>
      <c r="AT154" s="10" t="s">
        <v>178</v>
      </c>
      <c r="AU154" s="10" t="s">
        <v>136</v>
      </c>
      <c r="AY154" s="10" t="s">
        <v>177</v>
      </c>
      <c r="BE154" s="123" t="n">
        <f aca="false">IF(U154="základní",N154,0)</f>
        <v>0</v>
      </c>
      <c r="BF154" s="123" t="n">
        <f aca="false">IF(U154="snížená",N154,0)</f>
        <v>0</v>
      </c>
      <c r="BG154" s="123" t="n">
        <f aca="false">IF(U154="zákl. přenesená",N154,0)</f>
        <v>0</v>
      </c>
      <c r="BH154" s="123" t="n">
        <f aca="false">IF(U154="sníž. přenesená",N154,0)</f>
        <v>0</v>
      </c>
      <c r="BI154" s="123" t="n">
        <f aca="false">IF(U154="nulová",N154,0)</f>
        <v>0</v>
      </c>
      <c r="BJ154" s="10" t="s">
        <v>81</v>
      </c>
      <c r="BK154" s="123" t="n">
        <f aca="false">ROUND(L154*K154,2)</f>
        <v>0</v>
      </c>
      <c r="BL154" s="10" t="s">
        <v>227</v>
      </c>
      <c r="BM154" s="10" t="s">
        <v>331</v>
      </c>
    </row>
    <row r="155" s="183" customFormat="true" ht="29.85" hidden="false" customHeight="true" outlineLevel="0" collapsed="false">
      <c r="B155" s="184"/>
      <c r="C155" s="185"/>
      <c r="D155" s="195" t="s">
        <v>151</v>
      </c>
      <c r="E155" s="195"/>
      <c r="F155" s="195"/>
      <c r="G155" s="195"/>
      <c r="H155" s="195"/>
      <c r="I155" s="195"/>
      <c r="J155" s="195"/>
      <c r="K155" s="195"/>
      <c r="L155" s="195"/>
      <c r="M155" s="195"/>
      <c r="N155" s="230" t="n">
        <f aca="false">BK155</f>
        <v>0</v>
      </c>
      <c r="O155" s="230"/>
      <c r="P155" s="230"/>
      <c r="Q155" s="230"/>
      <c r="R155" s="188"/>
      <c r="T155" s="189"/>
      <c r="U155" s="185"/>
      <c r="V155" s="185"/>
      <c r="W155" s="190" t="n">
        <f aca="false">SUM(W156:W172)</f>
        <v>0</v>
      </c>
      <c r="X155" s="185"/>
      <c r="Y155" s="190" t="n">
        <f aca="false">SUM(Y156:Y172)</f>
        <v>0</v>
      </c>
      <c r="Z155" s="185"/>
      <c r="AA155" s="191" t="n">
        <f aca="false">SUM(AA156:AA172)</f>
        <v>0</v>
      </c>
      <c r="AR155" s="192" t="s">
        <v>136</v>
      </c>
      <c r="AT155" s="193" t="s">
        <v>72</v>
      </c>
      <c r="AU155" s="193" t="s">
        <v>81</v>
      </c>
      <c r="AY155" s="192" t="s">
        <v>177</v>
      </c>
      <c r="BK155" s="194" t="n">
        <f aca="false">SUM(BK156:BK172)</f>
        <v>0</v>
      </c>
    </row>
    <row r="156" s="32" customFormat="true" ht="25.5" hidden="false" customHeight="true" outlineLevel="0" collapsed="false">
      <c r="B156" s="162"/>
      <c r="C156" s="197" t="s">
        <v>244</v>
      </c>
      <c r="D156" s="197" t="s">
        <v>178</v>
      </c>
      <c r="E156" s="198" t="s">
        <v>241</v>
      </c>
      <c r="F156" s="199" t="s">
        <v>242</v>
      </c>
      <c r="G156" s="199"/>
      <c r="H156" s="199"/>
      <c r="I156" s="199"/>
      <c r="J156" s="200" t="s">
        <v>181</v>
      </c>
      <c r="K156" s="201" t="n">
        <v>8.71</v>
      </c>
      <c r="L156" s="202" t="n">
        <v>0</v>
      </c>
      <c r="M156" s="202"/>
      <c r="N156" s="203" t="n">
        <f aca="false">ROUND(L156*K156,2)</f>
        <v>0</v>
      </c>
      <c r="O156" s="203"/>
      <c r="P156" s="203"/>
      <c r="Q156" s="203"/>
      <c r="R156" s="164"/>
      <c r="T156" s="204"/>
      <c r="U156" s="44" t="s">
        <v>38</v>
      </c>
      <c r="V156" s="34"/>
      <c r="W156" s="205" t="n">
        <f aca="false">V156*K156</f>
        <v>0</v>
      </c>
      <c r="X156" s="205" t="n">
        <v>0</v>
      </c>
      <c r="Y156" s="205" t="n">
        <f aca="false">X156*K156</f>
        <v>0</v>
      </c>
      <c r="Z156" s="205" t="n">
        <v>0</v>
      </c>
      <c r="AA156" s="206" t="n">
        <f aca="false">Z156*K156</f>
        <v>0</v>
      </c>
      <c r="AR156" s="10" t="s">
        <v>227</v>
      </c>
      <c r="AT156" s="10" t="s">
        <v>178</v>
      </c>
      <c r="AU156" s="10" t="s">
        <v>136</v>
      </c>
      <c r="AY156" s="10" t="s">
        <v>177</v>
      </c>
      <c r="BE156" s="123" t="n">
        <f aca="false">IF(U156="základní",N156,0)</f>
        <v>0</v>
      </c>
      <c r="BF156" s="123" t="n">
        <f aca="false">IF(U156="snížená",N156,0)</f>
        <v>0</v>
      </c>
      <c r="BG156" s="123" t="n">
        <f aca="false">IF(U156="zákl. přenesená",N156,0)</f>
        <v>0</v>
      </c>
      <c r="BH156" s="123" t="n">
        <f aca="false">IF(U156="sníž. přenesená",N156,0)</f>
        <v>0</v>
      </c>
      <c r="BI156" s="123" t="n">
        <f aca="false">IF(U156="nulová",N156,0)</f>
        <v>0</v>
      </c>
      <c r="BJ156" s="10" t="s">
        <v>81</v>
      </c>
      <c r="BK156" s="123" t="n">
        <f aca="false">ROUND(L156*K156,2)</f>
        <v>0</v>
      </c>
      <c r="BL156" s="10" t="s">
        <v>227</v>
      </c>
      <c r="BM156" s="10" t="s">
        <v>332</v>
      </c>
    </row>
    <row r="157" s="207" customFormat="true" ht="16.5" hidden="false" customHeight="true" outlineLevel="0" collapsed="false">
      <c r="B157" s="208"/>
      <c r="C157" s="209"/>
      <c r="D157" s="209"/>
      <c r="E157" s="210"/>
      <c r="F157" s="211" t="s">
        <v>312</v>
      </c>
      <c r="G157" s="211"/>
      <c r="H157" s="211"/>
      <c r="I157" s="211"/>
      <c r="J157" s="209"/>
      <c r="K157" s="212" t="n">
        <v>8.71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8.71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16.5" hidden="false" customHeight="true" outlineLevel="0" collapsed="false">
      <c r="B159" s="162"/>
      <c r="C159" s="231" t="s">
        <v>251</v>
      </c>
      <c r="D159" s="231" t="s">
        <v>245</v>
      </c>
      <c r="E159" s="232" t="s">
        <v>246</v>
      </c>
      <c r="F159" s="233" t="s">
        <v>247</v>
      </c>
      <c r="G159" s="233"/>
      <c r="H159" s="233"/>
      <c r="I159" s="233"/>
      <c r="J159" s="234" t="s">
        <v>181</v>
      </c>
      <c r="K159" s="235" t="n">
        <v>9.581</v>
      </c>
      <c r="L159" s="236" t="n">
        <v>0</v>
      </c>
      <c r="M159" s="236"/>
      <c r="N159" s="237" t="n">
        <f aca="false">ROUND(L159*K159,2)</f>
        <v>0</v>
      </c>
      <c r="O159" s="237"/>
      <c r="P159" s="237"/>
      <c r="Q159" s="237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248</v>
      </c>
      <c r="AT159" s="10" t="s">
        <v>245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333</v>
      </c>
    </row>
    <row r="160" s="207" customFormat="true" ht="16.5" hidden="false" customHeight="true" outlineLevel="0" collapsed="false">
      <c r="B160" s="208"/>
      <c r="C160" s="209"/>
      <c r="D160" s="209"/>
      <c r="E160" s="210"/>
      <c r="F160" s="211" t="s">
        <v>334</v>
      </c>
      <c r="G160" s="211"/>
      <c r="H160" s="211"/>
      <c r="I160" s="211"/>
      <c r="J160" s="209"/>
      <c r="K160" s="212" t="n">
        <v>9.581</v>
      </c>
      <c r="L160" s="209"/>
      <c r="M160" s="209"/>
      <c r="N160" s="209"/>
      <c r="O160" s="209"/>
      <c r="P160" s="209"/>
      <c r="Q160" s="209"/>
      <c r="R160" s="213"/>
      <c r="T160" s="214"/>
      <c r="U160" s="209"/>
      <c r="V160" s="209"/>
      <c r="W160" s="209"/>
      <c r="X160" s="209"/>
      <c r="Y160" s="209"/>
      <c r="Z160" s="209"/>
      <c r="AA160" s="215"/>
      <c r="AT160" s="216" t="s">
        <v>185</v>
      </c>
      <c r="AU160" s="216" t="s">
        <v>136</v>
      </c>
      <c r="AV160" s="207" t="s">
        <v>136</v>
      </c>
      <c r="AW160" s="207" t="s">
        <v>31</v>
      </c>
      <c r="AX160" s="207" t="s">
        <v>73</v>
      </c>
      <c r="AY160" s="216" t="s">
        <v>177</v>
      </c>
    </row>
    <row r="161" s="217" customFormat="true" ht="16.5" hidden="false" customHeight="true" outlineLevel="0" collapsed="false">
      <c r="B161" s="218"/>
      <c r="C161" s="219"/>
      <c r="D161" s="219"/>
      <c r="E161" s="220"/>
      <c r="F161" s="221" t="s">
        <v>186</v>
      </c>
      <c r="G161" s="221"/>
      <c r="H161" s="221"/>
      <c r="I161" s="221"/>
      <c r="J161" s="219"/>
      <c r="K161" s="222" t="n">
        <v>9.581</v>
      </c>
      <c r="L161" s="219"/>
      <c r="M161" s="219"/>
      <c r="N161" s="219"/>
      <c r="O161" s="219"/>
      <c r="P161" s="219"/>
      <c r="Q161" s="219"/>
      <c r="R161" s="223"/>
      <c r="T161" s="224"/>
      <c r="U161" s="219"/>
      <c r="V161" s="219"/>
      <c r="W161" s="219"/>
      <c r="X161" s="219"/>
      <c r="Y161" s="219"/>
      <c r="Z161" s="219"/>
      <c r="AA161" s="225"/>
      <c r="AT161" s="226" t="s">
        <v>185</v>
      </c>
      <c r="AU161" s="226" t="s">
        <v>136</v>
      </c>
      <c r="AV161" s="217" t="s">
        <v>182</v>
      </c>
      <c r="AW161" s="217" t="s">
        <v>31</v>
      </c>
      <c r="AX161" s="217" t="s">
        <v>81</v>
      </c>
      <c r="AY161" s="226" t="s">
        <v>177</v>
      </c>
    </row>
    <row r="162" s="32" customFormat="true" ht="16.5" hidden="false" customHeight="true" outlineLevel="0" collapsed="false">
      <c r="B162" s="162"/>
      <c r="C162" s="197" t="s">
        <v>255</v>
      </c>
      <c r="D162" s="197" t="s">
        <v>178</v>
      </c>
      <c r="E162" s="198" t="s">
        <v>252</v>
      </c>
      <c r="F162" s="199" t="s">
        <v>253</v>
      </c>
      <c r="G162" s="199"/>
      <c r="H162" s="199"/>
      <c r="I162" s="199"/>
      <c r="J162" s="200" t="s">
        <v>181</v>
      </c>
      <c r="K162" s="201" t="n">
        <v>8.71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335</v>
      </c>
    </row>
    <row r="163" s="32" customFormat="true" ht="16.5" hidden="false" customHeight="true" outlineLevel="0" collapsed="false">
      <c r="B163" s="162"/>
      <c r="C163" s="197" t="s">
        <v>248</v>
      </c>
      <c r="D163" s="197" t="s">
        <v>178</v>
      </c>
      <c r="E163" s="198" t="s">
        <v>256</v>
      </c>
      <c r="F163" s="199" t="s">
        <v>257</v>
      </c>
      <c r="G163" s="199"/>
      <c r="H163" s="199"/>
      <c r="I163" s="199"/>
      <c r="J163" s="200" t="s">
        <v>197</v>
      </c>
      <c r="K163" s="201" t="n">
        <v>18.2</v>
      </c>
      <c r="L163" s="202" t="n">
        <v>0</v>
      </c>
      <c r="M163" s="202"/>
      <c r="N163" s="203" t="n">
        <f aca="false">ROUND(L163*K163,2)</f>
        <v>0</v>
      </c>
      <c r="O163" s="203"/>
      <c r="P163" s="203"/>
      <c r="Q163" s="203"/>
      <c r="R163" s="164"/>
      <c r="T163" s="204"/>
      <c r="U163" s="44" t="s">
        <v>38</v>
      </c>
      <c r="V163" s="34"/>
      <c r="W163" s="205" t="n">
        <f aca="false">V163*K163</f>
        <v>0</v>
      </c>
      <c r="X163" s="205" t="n">
        <v>0</v>
      </c>
      <c r="Y163" s="205" t="n">
        <f aca="false">X163*K163</f>
        <v>0</v>
      </c>
      <c r="Z163" s="205" t="n">
        <v>0</v>
      </c>
      <c r="AA163" s="206" t="n">
        <f aca="false">Z163*K163</f>
        <v>0</v>
      </c>
      <c r="AR163" s="10" t="s">
        <v>227</v>
      </c>
      <c r="AT163" s="10" t="s">
        <v>178</v>
      </c>
      <c r="AU163" s="10" t="s">
        <v>136</v>
      </c>
      <c r="AY163" s="10" t="s">
        <v>177</v>
      </c>
      <c r="BE163" s="123" t="n">
        <f aca="false">IF(U163="základní",N163,0)</f>
        <v>0</v>
      </c>
      <c r="BF163" s="123" t="n">
        <f aca="false">IF(U163="snížená",N163,0)</f>
        <v>0</v>
      </c>
      <c r="BG163" s="123" t="n">
        <f aca="false">IF(U163="zákl. přenesená",N163,0)</f>
        <v>0</v>
      </c>
      <c r="BH163" s="123" t="n">
        <f aca="false">IF(U163="sníž. přenesená",N163,0)</f>
        <v>0</v>
      </c>
      <c r="BI163" s="123" t="n">
        <f aca="false">IF(U163="nulová",N163,0)</f>
        <v>0</v>
      </c>
      <c r="BJ163" s="10" t="s">
        <v>81</v>
      </c>
      <c r="BK163" s="123" t="n">
        <f aca="false">ROUND(L163*K163,2)</f>
        <v>0</v>
      </c>
      <c r="BL163" s="10" t="s">
        <v>227</v>
      </c>
      <c r="BM163" s="10" t="s">
        <v>336</v>
      </c>
    </row>
    <row r="164" s="207" customFormat="true" ht="16.5" hidden="false" customHeight="true" outlineLevel="0" collapsed="false">
      <c r="B164" s="208"/>
      <c r="C164" s="209"/>
      <c r="D164" s="209"/>
      <c r="E164" s="210"/>
      <c r="F164" s="211" t="s">
        <v>337</v>
      </c>
      <c r="G164" s="211"/>
      <c r="H164" s="211"/>
      <c r="I164" s="211"/>
      <c r="J164" s="209"/>
      <c r="K164" s="212" t="n">
        <v>3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338</v>
      </c>
      <c r="G165" s="227"/>
      <c r="H165" s="227"/>
      <c r="I165" s="227"/>
      <c r="J165" s="209"/>
      <c r="K165" s="212" t="n">
        <v>3.6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customFormat="false" ht="16.5" hidden="false" customHeight="true" outlineLevel="0" collapsed="false">
      <c r="A166" s="207"/>
      <c r="B166" s="208"/>
      <c r="C166" s="209"/>
      <c r="D166" s="209"/>
      <c r="E166" s="210"/>
      <c r="F166" s="227" t="s">
        <v>339</v>
      </c>
      <c r="G166" s="227"/>
      <c r="H166" s="227"/>
      <c r="I166" s="227"/>
      <c r="J166" s="209"/>
      <c r="K166" s="212" t="n">
        <v>7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customFormat="false" ht="16.5" hidden="false" customHeight="true" outlineLevel="0" collapsed="false">
      <c r="A167" s="207"/>
      <c r="B167" s="208"/>
      <c r="C167" s="209"/>
      <c r="D167" s="209"/>
      <c r="E167" s="210"/>
      <c r="F167" s="227" t="s">
        <v>340</v>
      </c>
      <c r="G167" s="227"/>
      <c r="H167" s="227"/>
      <c r="I167" s="227"/>
      <c r="J167" s="209"/>
      <c r="K167" s="212" t="n">
        <v>4.6</v>
      </c>
      <c r="L167" s="209"/>
      <c r="M167" s="209"/>
      <c r="N167" s="209"/>
      <c r="O167" s="209"/>
      <c r="P167" s="209"/>
      <c r="Q167" s="209"/>
      <c r="R167" s="213"/>
      <c r="T167" s="214"/>
      <c r="U167" s="209"/>
      <c r="V167" s="209"/>
      <c r="W167" s="209"/>
      <c r="X167" s="209"/>
      <c r="Y167" s="209"/>
      <c r="Z167" s="209"/>
      <c r="AA167" s="215"/>
      <c r="AT167" s="216" t="s">
        <v>185</v>
      </c>
      <c r="AU167" s="216" t="s">
        <v>136</v>
      </c>
      <c r="AV167" s="207" t="s">
        <v>136</v>
      </c>
      <c r="AW167" s="207" t="s">
        <v>31</v>
      </c>
      <c r="AX167" s="207" t="s">
        <v>73</v>
      </c>
      <c r="AY167" s="216" t="s">
        <v>177</v>
      </c>
    </row>
    <row r="168" s="217" customFormat="true" ht="16.5" hidden="false" customHeight="true" outlineLevel="0" collapsed="false">
      <c r="B168" s="218"/>
      <c r="C168" s="219"/>
      <c r="D168" s="219"/>
      <c r="E168" s="220"/>
      <c r="F168" s="221" t="s">
        <v>186</v>
      </c>
      <c r="G168" s="221"/>
      <c r="H168" s="221"/>
      <c r="I168" s="221"/>
      <c r="J168" s="219"/>
      <c r="K168" s="222" t="n">
        <v>18.2</v>
      </c>
      <c r="L168" s="219"/>
      <c r="M168" s="219"/>
      <c r="N168" s="219"/>
      <c r="O168" s="219"/>
      <c r="P168" s="219"/>
      <c r="Q168" s="219"/>
      <c r="R168" s="223"/>
      <c r="T168" s="224"/>
      <c r="U168" s="219"/>
      <c r="V168" s="219"/>
      <c r="W168" s="219"/>
      <c r="X168" s="219"/>
      <c r="Y168" s="219"/>
      <c r="Z168" s="219"/>
      <c r="AA168" s="225"/>
      <c r="AT168" s="226" t="s">
        <v>185</v>
      </c>
      <c r="AU168" s="226" t="s">
        <v>136</v>
      </c>
      <c r="AV168" s="217" t="s">
        <v>182</v>
      </c>
      <c r="AW168" s="217" t="s">
        <v>31</v>
      </c>
      <c r="AX168" s="217" t="s">
        <v>81</v>
      </c>
      <c r="AY168" s="226" t="s">
        <v>177</v>
      </c>
    </row>
    <row r="169" s="32" customFormat="true" ht="25.5" hidden="false" customHeight="true" outlineLevel="0" collapsed="false">
      <c r="B169" s="162"/>
      <c r="C169" s="197" t="s">
        <v>265</v>
      </c>
      <c r="D169" s="197" t="s">
        <v>178</v>
      </c>
      <c r="E169" s="198" t="s">
        <v>262</v>
      </c>
      <c r="F169" s="199" t="s">
        <v>263</v>
      </c>
      <c r="G169" s="199"/>
      <c r="H169" s="199"/>
      <c r="I169" s="199"/>
      <c r="J169" s="200" t="s">
        <v>181</v>
      </c>
      <c r="K169" s="201" t="n">
        <v>8.71</v>
      </c>
      <c r="L169" s="202" t="n">
        <v>0</v>
      </c>
      <c r="M169" s="202"/>
      <c r="N169" s="203" t="n">
        <f aca="false">ROUND(L169*K169,2)</f>
        <v>0</v>
      </c>
      <c r="O169" s="203"/>
      <c r="P169" s="203"/>
      <c r="Q169" s="203"/>
      <c r="R169" s="164"/>
      <c r="T169" s="204"/>
      <c r="U169" s="44" t="s">
        <v>38</v>
      </c>
      <c r="V169" s="34"/>
      <c r="W169" s="205" t="n">
        <f aca="false">V169*K169</f>
        <v>0</v>
      </c>
      <c r="X169" s="205" t="n">
        <v>0</v>
      </c>
      <c r="Y169" s="205" t="n">
        <f aca="false">X169*K169</f>
        <v>0</v>
      </c>
      <c r="Z169" s="205" t="n">
        <v>0</v>
      </c>
      <c r="AA169" s="206" t="n">
        <f aca="false">Z169*K169</f>
        <v>0</v>
      </c>
      <c r="AR169" s="10" t="s">
        <v>227</v>
      </c>
      <c r="AT169" s="10" t="s">
        <v>178</v>
      </c>
      <c r="AU169" s="10" t="s">
        <v>136</v>
      </c>
      <c r="AY169" s="10" t="s">
        <v>177</v>
      </c>
      <c r="BE169" s="123" t="n">
        <f aca="false">IF(U169="základní",N169,0)</f>
        <v>0</v>
      </c>
      <c r="BF169" s="123" t="n">
        <f aca="false">IF(U169="snížená",N169,0)</f>
        <v>0</v>
      </c>
      <c r="BG169" s="123" t="n">
        <f aca="false">IF(U169="zákl. přenesená",N169,0)</f>
        <v>0</v>
      </c>
      <c r="BH169" s="123" t="n">
        <f aca="false">IF(U169="sníž. přenesená",N169,0)</f>
        <v>0</v>
      </c>
      <c r="BI169" s="123" t="n">
        <f aca="false">IF(U169="nulová",N169,0)</f>
        <v>0</v>
      </c>
      <c r="BJ169" s="10" t="s">
        <v>81</v>
      </c>
      <c r="BK169" s="123" t="n">
        <f aca="false">ROUND(L169*K169,2)</f>
        <v>0</v>
      </c>
      <c r="BL169" s="10" t="s">
        <v>227</v>
      </c>
      <c r="BM169" s="10" t="s">
        <v>341</v>
      </c>
    </row>
    <row r="170" s="207" customFormat="true" ht="16.5" hidden="false" customHeight="true" outlineLevel="0" collapsed="false">
      <c r="B170" s="208"/>
      <c r="C170" s="209"/>
      <c r="D170" s="209"/>
      <c r="E170" s="210"/>
      <c r="F170" s="211" t="s">
        <v>312</v>
      </c>
      <c r="G170" s="211"/>
      <c r="H170" s="211"/>
      <c r="I170" s="211"/>
      <c r="J170" s="209"/>
      <c r="K170" s="212" t="n">
        <v>8.71</v>
      </c>
      <c r="L170" s="209"/>
      <c r="M170" s="209"/>
      <c r="N170" s="209"/>
      <c r="O170" s="209"/>
      <c r="P170" s="209"/>
      <c r="Q170" s="209"/>
      <c r="R170" s="213"/>
      <c r="T170" s="214"/>
      <c r="U170" s="209"/>
      <c r="V170" s="209"/>
      <c r="W170" s="209"/>
      <c r="X170" s="209"/>
      <c r="Y170" s="209"/>
      <c r="Z170" s="209"/>
      <c r="AA170" s="215"/>
      <c r="AT170" s="216" t="s">
        <v>185</v>
      </c>
      <c r="AU170" s="216" t="s">
        <v>136</v>
      </c>
      <c r="AV170" s="207" t="s">
        <v>136</v>
      </c>
      <c r="AW170" s="207" t="s">
        <v>31</v>
      </c>
      <c r="AX170" s="207" t="s">
        <v>73</v>
      </c>
      <c r="AY170" s="216" t="s">
        <v>177</v>
      </c>
    </row>
    <row r="171" s="217" customFormat="true" ht="16.5" hidden="false" customHeight="true" outlineLevel="0" collapsed="false">
      <c r="B171" s="218"/>
      <c r="C171" s="219"/>
      <c r="D171" s="219"/>
      <c r="E171" s="220"/>
      <c r="F171" s="221" t="s">
        <v>186</v>
      </c>
      <c r="G171" s="221"/>
      <c r="H171" s="221"/>
      <c r="I171" s="221"/>
      <c r="J171" s="219"/>
      <c r="K171" s="222" t="n">
        <v>8.71</v>
      </c>
      <c r="L171" s="219"/>
      <c r="M171" s="219"/>
      <c r="N171" s="219"/>
      <c r="O171" s="219"/>
      <c r="P171" s="219"/>
      <c r="Q171" s="219"/>
      <c r="R171" s="223"/>
      <c r="T171" s="224"/>
      <c r="U171" s="219"/>
      <c r="V171" s="219"/>
      <c r="W171" s="219"/>
      <c r="X171" s="219"/>
      <c r="Y171" s="219"/>
      <c r="Z171" s="219"/>
      <c r="AA171" s="225"/>
      <c r="AT171" s="226" t="s">
        <v>185</v>
      </c>
      <c r="AU171" s="226" t="s">
        <v>136</v>
      </c>
      <c r="AV171" s="217" t="s">
        <v>182</v>
      </c>
      <c r="AW171" s="217" t="s">
        <v>31</v>
      </c>
      <c r="AX171" s="217" t="s">
        <v>81</v>
      </c>
      <c r="AY171" s="226" t="s">
        <v>177</v>
      </c>
    </row>
    <row r="172" s="32" customFormat="true" ht="25.5" hidden="false" customHeight="true" outlineLevel="0" collapsed="false">
      <c r="B172" s="162"/>
      <c r="C172" s="197" t="s">
        <v>269</v>
      </c>
      <c r="D172" s="197" t="s">
        <v>178</v>
      </c>
      <c r="E172" s="198" t="s">
        <v>266</v>
      </c>
      <c r="F172" s="199" t="s">
        <v>267</v>
      </c>
      <c r="G172" s="199"/>
      <c r="H172" s="199"/>
      <c r="I172" s="199"/>
      <c r="J172" s="200" t="s">
        <v>238</v>
      </c>
      <c r="K172" s="229" t="n">
        <v>0</v>
      </c>
      <c r="L172" s="202" t="n">
        <v>0</v>
      </c>
      <c r="M172" s="202"/>
      <c r="N172" s="203" t="n">
        <f aca="false">ROUND(L172*K172,2)</f>
        <v>0</v>
      </c>
      <c r="O172" s="203"/>
      <c r="P172" s="203"/>
      <c r="Q172" s="203"/>
      <c r="R172" s="164"/>
      <c r="T172" s="204"/>
      <c r="U172" s="44" t="s">
        <v>38</v>
      </c>
      <c r="V172" s="34"/>
      <c r="W172" s="205" t="n">
        <f aca="false">V172*K172</f>
        <v>0</v>
      </c>
      <c r="X172" s="205" t="n">
        <v>0</v>
      </c>
      <c r="Y172" s="205" t="n">
        <f aca="false">X172*K172</f>
        <v>0</v>
      </c>
      <c r="Z172" s="205" t="n">
        <v>0</v>
      </c>
      <c r="AA172" s="206" t="n">
        <f aca="false">Z172*K172</f>
        <v>0</v>
      </c>
      <c r="AR172" s="10" t="s">
        <v>227</v>
      </c>
      <c r="AT172" s="10" t="s">
        <v>178</v>
      </c>
      <c r="AU172" s="10" t="s">
        <v>136</v>
      </c>
      <c r="AY172" s="10" t="s">
        <v>177</v>
      </c>
      <c r="BE172" s="123" t="n">
        <f aca="false">IF(U172="základní",N172,0)</f>
        <v>0</v>
      </c>
      <c r="BF172" s="123" t="n">
        <f aca="false">IF(U172="snížená",N172,0)</f>
        <v>0</v>
      </c>
      <c r="BG172" s="123" t="n">
        <f aca="false">IF(U172="zákl. přenesená",N172,0)</f>
        <v>0</v>
      </c>
      <c r="BH172" s="123" t="n">
        <f aca="false">IF(U172="sníž. přenesená",N172,0)</f>
        <v>0</v>
      </c>
      <c r="BI172" s="123" t="n">
        <f aca="false">IF(U172="nulová",N172,0)</f>
        <v>0</v>
      </c>
      <c r="BJ172" s="10" t="s">
        <v>81</v>
      </c>
      <c r="BK172" s="123" t="n">
        <f aca="false">ROUND(L172*K172,2)</f>
        <v>0</v>
      </c>
      <c r="BL172" s="10" t="s">
        <v>227</v>
      </c>
      <c r="BM172" s="10" t="s">
        <v>342</v>
      </c>
    </row>
    <row r="173" s="183" customFormat="true" ht="29.85" hidden="false" customHeight="true" outlineLevel="0" collapsed="false">
      <c r="B173" s="184"/>
      <c r="C173" s="185"/>
      <c r="D173" s="195" t="s">
        <v>152</v>
      </c>
      <c r="E173" s="195"/>
      <c r="F173" s="195"/>
      <c r="G173" s="195"/>
      <c r="H173" s="195"/>
      <c r="I173" s="195"/>
      <c r="J173" s="195"/>
      <c r="K173" s="195"/>
      <c r="L173" s="195"/>
      <c r="M173" s="195"/>
      <c r="N173" s="230" t="n">
        <f aca="false">BK173</f>
        <v>0</v>
      </c>
      <c r="O173" s="230"/>
      <c r="P173" s="230"/>
      <c r="Q173" s="230"/>
      <c r="R173" s="188"/>
      <c r="T173" s="189"/>
      <c r="U173" s="185"/>
      <c r="V173" s="185"/>
      <c r="W173" s="190" t="n">
        <f aca="false">SUM(W174:W185)</f>
        <v>0</v>
      </c>
      <c r="X173" s="185"/>
      <c r="Y173" s="190" t="n">
        <f aca="false">SUM(Y174:Y185)</f>
        <v>0</v>
      </c>
      <c r="Z173" s="185"/>
      <c r="AA173" s="191" t="n">
        <f aca="false">SUM(AA174:AA185)</f>
        <v>0</v>
      </c>
      <c r="AR173" s="192" t="s">
        <v>136</v>
      </c>
      <c r="AT173" s="193" t="s">
        <v>72</v>
      </c>
      <c r="AU173" s="193" t="s">
        <v>81</v>
      </c>
      <c r="AY173" s="192" t="s">
        <v>177</v>
      </c>
      <c r="BK173" s="194" t="n">
        <f aca="false">SUM(BK174:BK185)</f>
        <v>0</v>
      </c>
    </row>
    <row r="174" s="32" customFormat="true" ht="38.25" hidden="false" customHeight="true" outlineLevel="0" collapsed="false">
      <c r="B174" s="162"/>
      <c r="C174" s="197" t="s">
        <v>276</v>
      </c>
      <c r="D174" s="197" t="s">
        <v>178</v>
      </c>
      <c r="E174" s="198" t="s">
        <v>270</v>
      </c>
      <c r="F174" s="199" t="s">
        <v>271</v>
      </c>
      <c r="G174" s="199"/>
      <c r="H174" s="199"/>
      <c r="I174" s="199"/>
      <c r="J174" s="200" t="s">
        <v>181</v>
      </c>
      <c r="K174" s="201" t="n">
        <v>49.67</v>
      </c>
      <c r="L174" s="202" t="n">
        <v>0</v>
      </c>
      <c r="M174" s="202"/>
      <c r="N174" s="203" t="n">
        <f aca="false">ROUND(L174*K174,2)</f>
        <v>0</v>
      </c>
      <c r="O174" s="203"/>
      <c r="P174" s="203"/>
      <c r="Q174" s="203"/>
      <c r="R174" s="164"/>
      <c r="T174" s="204"/>
      <c r="U174" s="44" t="s">
        <v>38</v>
      </c>
      <c r="V174" s="34"/>
      <c r="W174" s="205" t="n">
        <f aca="false">V174*K174</f>
        <v>0</v>
      </c>
      <c r="X174" s="205" t="n">
        <v>0</v>
      </c>
      <c r="Y174" s="205" t="n">
        <f aca="false">X174*K174</f>
        <v>0</v>
      </c>
      <c r="Z174" s="205" t="n">
        <v>0</v>
      </c>
      <c r="AA174" s="206" t="n">
        <f aca="false">Z174*K174</f>
        <v>0</v>
      </c>
      <c r="AR174" s="10" t="s">
        <v>227</v>
      </c>
      <c r="AT174" s="10" t="s">
        <v>178</v>
      </c>
      <c r="AU174" s="10" t="s">
        <v>136</v>
      </c>
      <c r="AY174" s="10" t="s">
        <v>177</v>
      </c>
      <c r="BE174" s="123" t="n">
        <f aca="false">IF(U174="základní",N174,0)</f>
        <v>0</v>
      </c>
      <c r="BF174" s="123" t="n">
        <f aca="false">IF(U174="snížená",N174,0)</f>
        <v>0</v>
      </c>
      <c r="BG174" s="123" t="n">
        <f aca="false">IF(U174="zákl. přenesená",N174,0)</f>
        <v>0</v>
      </c>
      <c r="BH174" s="123" t="n">
        <f aca="false">IF(U174="sníž. přenesená",N174,0)</f>
        <v>0</v>
      </c>
      <c r="BI174" s="123" t="n">
        <f aca="false">IF(U174="nulová",N174,0)</f>
        <v>0</v>
      </c>
      <c r="BJ174" s="10" t="s">
        <v>81</v>
      </c>
      <c r="BK174" s="123" t="n">
        <f aca="false">ROUND(L174*K174,2)</f>
        <v>0</v>
      </c>
      <c r="BL174" s="10" t="s">
        <v>227</v>
      </c>
      <c r="BM174" s="10" t="s">
        <v>343</v>
      </c>
    </row>
    <row r="175" s="207" customFormat="true" ht="16.5" hidden="false" customHeight="true" outlineLevel="0" collapsed="false">
      <c r="B175" s="208"/>
      <c r="C175" s="209"/>
      <c r="D175" s="209"/>
      <c r="E175" s="210"/>
      <c r="F175" s="211" t="s">
        <v>344</v>
      </c>
      <c r="G175" s="211"/>
      <c r="H175" s="211"/>
      <c r="I175" s="211"/>
      <c r="J175" s="209"/>
      <c r="K175" s="212" t="n">
        <v>7.998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16.5" hidden="false" customHeight="true" outlineLevel="0" collapsed="false">
      <c r="A176" s="207"/>
      <c r="B176" s="208"/>
      <c r="C176" s="209"/>
      <c r="D176" s="209"/>
      <c r="E176" s="210"/>
      <c r="F176" s="227" t="s">
        <v>345</v>
      </c>
      <c r="G176" s="227"/>
      <c r="H176" s="227"/>
      <c r="I176" s="227"/>
      <c r="J176" s="209"/>
      <c r="K176" s="212" t="n">
        <v>8.924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customFormat="false" ht="25.5" hidden="false" customHeight="true" outlineLevel="0" collapsed="false">
      <c r="A177" s="207"/>
      <c r="B177" s="208"/>
      <c r="C177" s="209"/>
      <c r="D177" s="209"/>
      <c r="E177" s="210"/>
      <c r="F177" s="227" t="s">
        <v>346</v>
      </c>
      <c r="G177" s="227"/>
      <c r="H177" s="227"/>
      <c r="I177" s="227"/>
      <c r="J177" s="209"/>
      <c r="K177" s="212" t="n">
        <v>18.812</v>
      </c>
      <c r="L177" s="209"/>
      <c r="M177" s="209"/>
      <c r="N177" s="209"/>
      <c r="O177" s="209"/>
      <c r="P177" s="209"/>
      <c r="Q177" s="209"/>
      <c r="R177" s="213"/>
      <c r="T177" s="214"/>
      <c r="U177" s="209"/>
      <c r="V177" s="209"/>
      <c r="W177" s="209"/>
      <c r="X177" s="209"/>
      <c r="Y177" s="209"/>
      <c r="Z177" s="209"/>
      <c r="AA177" s="215"/>
      <c r="AT177" s="216" t="s">
        <v>185</v>
      </c>
      <c r="AU177" s="216" t="s">
        <v>136</v>
      </c>
      <c r="AV177" s="207" t="s">
        <v>136</v>
      </c>
      <c r="AW177" s="207" t="s">
        <v>31</v>
      </c>
      <c r="AX177" s="207" t="s">
        <v>73</v>
      </c>
      <c r="AY177" s="216" t="s">
        <v>177</v>
      </c>
    </row>
    <row r="178" customFormat="false" ht="16.5" hidden="false" customHeight="true" outlineLevel="0" collapsed="false">
      <c r="A178" s="207"/>
      <c r="B178" s="208"/>
      <c r="C178" s="209"/>
      <c r="D178" s="209"/>
      <c r="E178" s="210"/>
      <c r="F178" s="227" t="s">
        <v>347</v>
      </c>
      <c r="G178" s="227"/>
      <c r="H178" s="227"/>
      <c r="I178" s="227"/>
      <c r="J178" s="209"/>
      <c r="K178" s="212" t="n">
        <v>12.136</v>
      </c>
      <c r="L178" s="209"/>
      <c r="M178" s="209"/>
      <c r="N178" s="209"/>
      <c r="O178" s="209"/>
      <c r="P178" s="209"/>
      <c r="Q178" s="209"/>
      <c r="R178" s="213"/>
      <c r="T178" s="214"/>
      <c r="U178" s="209"/>
      <c r="V178" s="209"/>
      <c r="W178" s="209"/>
      <c r="X178" s="209"/>
      <c r="Y178" s="209"/>
      <c r="Z178" s="209"/>
      <c r="AA178" s="215"/>
      <c r="AT178" s="216" t="s">
        <v>185</v>
      </c>
      <c r="AU178" s="216" t="s">
        <v>136</v>
      </c>
      <c r="AV178" s="207" t="s">
        <v>136</v>
      </c>
      <c r="AW178" s="207" t="s">
        <v>31</v>
      </c>
      <c r="AX178" s="207" t="s">
        <v>73</v>
      </c>
      <c r="AY178" s="216" t="s">
        <v>177</v>
      </c>
    </row>
    <row r="179" customFormat="false" ht="16.5" hidden="false" customHeight="true" outlineLevel="0" collapsed="false">
      <c r="A179" s="207"/>
      <c r="B179" s="208"/>
      <c r="C179" s="209"/>
      <c r="D179" s="209"/>
      <c r="E179" s="210"/>
      <c r="F179" s="227" t="s">
        <v>348</v>
      </c>
      <c r="G179" s="227"/>
      <c r="H179" s="227"/>
      <c r="I179" s="227"/>
      <c r="J179" s="209"/>
      <c r="K179" s="212" t="n">
        <v>1.8</v>
      </c>
      <c r="L179" s="209"/>
      <c r="M179" s="209"/>
      <c r="N179" s="209"/>
      <c r="O179" s="209"/>
      <c r="P179" s="209"/>
      <c r="Q179" s="209"/>
      <c r="R179" s="213"/>
      <c r="T179" s="214"/>
      <c r="U179" s="209"/>
      <c r="V179" s="209"/>
      <c r="W179" s="209"/>
      <c r="X179" s="209"/>
      <c r="Y179" s="209"/>
      <c r="Z179" s="209"/>
      <c r="AA179" s="215"/>
      <c r="AT179" s="216" t="s">
        <v>185</v>
      </c>
      <c r="AU179" s="216" t="s">
        <v>136</v>
      </c>
      <c r="AV179" s="207" t="s">
        <v>136</v>
      </c>
      <c r="AW179" s="207" t="s">
        <v>31</v>
      </c>
      <c r="AX179" s="207" t="s">
        <v>73</v>
      </c>
      <c r="AY179" s="216" t="s">
        <v>177</v>
      </c>
    </row>
    <row r="180" s="217" customFormat="true" ht="16.5" hidden="false" customHeight="true" outlineLevel="0" collapsed="false">
      <c r="B180" s="218"/>
      <c r="C180" s="219"/>
      <c r="D180" s="219"/>
      <c r="E180" s="220"/>
      <c r="F180" s="221" t="s">
        <v>186</v>
      </c>
      <c r="G180" s="221"/>
      <c r="H180" s="221"/>
      <c r="I180" s="221"/>
      <c r="J180" s="219"/>
      <c r="K180" s="222" t="n">
        <v>49.67</v>
      </c>
      <c r="L180" s="219"/>
      <c r="M180" s="219"/>
      <c r="N180" s="219"/>
      <c r="O180" s="219"/>
      <c r="P180" s="219"/>
      <c r="Q180" s="219"/>
      <c r="R180" s="223"/>
      <c r="T180" s="224"/>
      <c r="U180" s="219"/>
      <c r="V180" s="219"/>
      <c r="W180" s="219"/>
      <c r="X180" s="219"/>
      <c r="Y180" s="219"/>
      <c r="Z180" s="219"/>
      <c r="AA180" s="225"/>
      <c r="AT180" s="226" t="s">
        <v>185</v>
      </c>
      <c r="AU180" s="226" t="s">
        <v>136</v>
      </c>
      <c r="AV180" s="217" t="s">
        <v>182</v>
      </c>
      <c r="AW180" s="217" t="s">
        <v>31</v>
      </c>
      <c r="AX180" s="217" t="s">
        <v>81</v>
      </c>
      <c r="AY180" s="226" t="s">
        <v>177</v>
      </c>
    </row>
    <row r="181" s="32" customFormat="true" ht="25.5" hidden="false" customHeight="true" outlineLevel="0" collapsed="false">
      <c r="B181" s="162"/>
      <c r="C181" s="231" t="s">
        <v>281</v>
      </c>
      <c r="D181" s="231" t="s">
        <v>245</v>
      </c>
      <c r="E181" s="232" t="s">
        <v>277</v>
      </c>
      <c r="F181" s="233" t="s">
        <v>278</v>
      </c>
      <c r="G181" s="233"/>
      <c r="H181" s="233"/>
      <c r="I181" s="233"/>
      <c r="J181" s="234" t="s">
        <v>181</v>
      </c>
      <c r="K181" s="235" t="n">
        <v>54.637</v>
      </c>
      <c r="L181" s="236" t="n">
        <v>0</v>
      </c>
      <c r="M181" s="236"/>
      <c r="N181" s="237" t="n">
        <f aca="false">ROUND(L181*K181,2)</f>
        <v>0</v>
      </c>
      <c r="O181" s="237"/>
      <c r="P181" s="237"/>
      <c r="Q181" s="237"/>
      <c r="R181" s="164"/>
      <c r="T181" s="204"/>
      <c r="U181" s="44" t="s">
        <v>38</v>
      </c>
      <c r="V181" s="34"/>
      <c r="W181" s="205" t="n">
        <f aca="false">V181*K181</f>
        <v>0</v>
      </c>
      <c r="X181" s="205" t="n">
        <v>0</v>
      </c>
      <c r="Y181" s="205" t="n">
        <f aca="false">X181*K181</f>
        <v>0</v>
      </c>
      <c r="Z181" s="205" t="n">
        <v>0</v>
      </c>
      <c r="AA181" s="206" t="n">
        <f aca="false">Z181*K181</f>
        <v>0</v>
      </c>
      <c r="AR181" s="10" t="s">
        <v>248</v>
      </c>
      <c r="AT181" s="10" t="s">
        <v>245</v>
      </c>
      <c r="AU181" s="10" t="s">
        <v>136</v>
      </c>
      <c r="AY181" s="10" t="s">
        <v>177</v>
      </c>
      <c r="BE181" s="123" t="n">
        <f aca="false">IF(U181="základní",N181,0)</f>
        <v>0</v>
      </c>
      <c r="BF181" s="123" t="n">
        <f aca="false">IF(U181="snížená",N181,0)</f>
        <v>0</v>
      </c>
      <c r="BG181" s="123" t="n">
        <f aca="false">IF(U181="zákl. přenesená",N181,0)</f>
        <v>0</v>
      </c>
      <c r="BH181" s="123" t="n">
        <f aca="false">IF(U181="sníž. přenesená",N181,0)</f>
        <v>0</v>
      </c>
      <c r="BI181" s="123" t="n">
        <f aca="false">IF(U181="nulová",N181,0)</f>
        <v>0</v>
      </c>
      <c r="BJ181" s="10" t="s">
        <v>81</v>
      </c>
      <c r="BK181" s="123" t="n">
        <f aca="false">ROUND(L181*K181,2)</f>
        <v>0</v>
      </c>
      <c r="BL181" s="10" t="s">
        <v>227</v>
      </c>
      <c r="BM181" s="10" t="s">
        <v>349</v>
      </c>
    </row>
    <row r="182" s="207" customFormat="true" ht="25.5" hidden="false" customHeight="true" outlineLevel="0" collapsed="false">
      <c r="B182" s="208"/>
      <c r="C182" s="209"/>
      <c r="D182" s="209"/>
      <c r="E182" s="210"/>
      <c r="F182" s="211" t="s">
        <v>350</v>
      </c>
      <c r="G182" s="211"/>
      <c r="H182" s="211"/>
      <c r="I182" s="211"/>
      <c r="J182" s="209"/>
      <c r="K182" s="212" t="n">
        <v>54.637</v>
      </c>
      <c r="L182" s="209"/>
      <c r="M182" s="209"/>
      <c r="N182" s="209"/>
      <c r="O182" s="209"/>
      <c r="P182" s="209"/>
      <c r="Q182" s="209"/>
      <c r="R182" s="213"/>
      <c r="T182" s="214"/>
      <c r="U182" s="209"/>
      <c r="V182" s="209"/>
      <c r="W182" s="209"/>
      <c r="X182" s="209"/>
      <c r="Y182" s="209"/>
      <c r="Z182" s="209"/>
      <c r="AA182" s="215"/>
      <c r="AT182" s="216" t="s">
        <v>185</v>
      </c>
      <c r="AU182" s="216" t="s">
        <v>136</v>
      </c>
      <c r="AV182" s="207" t="s">
        <v>136</v>
      </c>
      <c r="AW182" s="207" t="s">
        <v>31</v>
      </c>
      <c r="AX182" s="207" t="s">
        <v>73</v>
      </c>
      <c r="AY182" s="216" t="s">
        <v>177</v>
      </c>
    </row>
    <row r="183" s="217" customFormat="true" ht="16.5" hidden="false" customHeight="true" outlineLevel="0" collapsed="false">
      <c r="B183" s="218"/>
      <c r="C183" s="219"/>
      <c r="D183" s="219"/>
      <c r="E183" s="220"/>
      <c r="F183" s="221" t="s">
        <v>186</v>
      </c>
      <c r="G183" s="221"/>
      <c r="H183" s="221"/>
      <c r="I183" s="221"/>
      <c r="J183" s="219"/>
      <c r="K183" s="222" t="n">
        <v>54.637</v>
      </c>
      <c r="L183" s="219"/>
      <c r="M183" s="219"/>
      <c r="N183" s="219"/>
      <c r="O183" s="219"/>
      <c r="P183" s="219"/>
      <c r="Q183" s="219"/>
      <c r="R183" s="223"/>
      <c r="T183" s="224"/>
      <c r="U183" s="219"/>
      <c r="V183" s="219"/>
      <c r="W183" s="219"/>
      <c r="X183" s="219"/>
      <c r="Y183" s="219"/>
      <c r="Z183" s="219"/>
      <c r="AA183" s="225"/>
      <c r="AT183" s="226" t="s">
        <v>185</v>
      </c>
      <c r="AU183" s="226" t="s">
        <v>136</v>
      </c>
      <c r="AV183" s="217" t="s">
        <v>182</v>
      </c>
      <c r="AW183" s="217" t="s">
        <v>31</v>
      </c>
      <c r="AX183" s="217" t="s">
        <v>81</v>
      </c>
      <c r="AY183" s="226" t="s">
        <v>177</v>
      </c>
    </row>
    <row r="184" s="32" customFormat="true" ht="25.5" hidden="false" customHeight="true" outlineLevel="0" collapsed="false">
      <c r="B184" s="162"/>
      <c r="C184" s="197" t="s">
        <v>285</v>
      </c>
      <c r="D184" s="197" t="s">
        <v>178</v>
      </c>
      <c r="E184" s="198" t="s">
        <v>282</v>
      </c>
      <c r="F184" s="199" t="s">
        <v>283</v>
      </c>
      <c r="G184" s="199"/>
      <c r="H184" s="199"/>
      <c r="I184" s="199"/>
      <c r="J184" s="200" t="s">
        <v>197</v>
      </c>
      <c r="K184" s="201" t="n">
        <v>36.48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351</v>
      </c>
    </row>
    <row r="185" customFormat="false" ht="25.5" hidden="false" customHeight="true" outlineLevel="0" collapsed="false">
      <c r="A185" s="32"/>
      <c r="B185" s="162"/>
      <c r="C185" s="197" t="s">
        <v>289</v>
      </c>
      <c r="D185" s="197" t="s">
        <v>178</v>
      </c>
      <c r="E185" s="198" t="s">
        <v>286</v>
      </c>
      <c r="F185" s="199" t="s">
        <v>287</v>
      </c>
      <c r="G185" s="199"/>
      <c r="H185" s="199"/>
      <c r="I185" s="199"/>
      <c r="J185" s="200" t="s">
        <v>238</v>
      </c>
      <c r="K185" s="229" t="n">
        <v>0</v>
      </c>
      <c r="L185" s="202" t="n">
        <v>0</v>
      </c>
      <c r="M185" s="202"/>
      <c r="N185" s="203" t="n">
        <f aca="false">ROUND(L185*K185,2)</f>
        <v>0</v>
      </c>
      <c r="O185" s="203"/>
      <c r="P185" s="203"/>
      <c r="Q185" s="203"/>
      <c r="R185" s="164"/>
      <c r="T185" s="204"/>
      <c r="U185" s="44" t="s">
        <v>38</v>
      </c>
      <c r="V185" s="34"/>
      <c r="W185" s="205" t="n">
        <f aca="false">V185*K185</f>
        <v>0</v>
      </c>
      <c r="X185" s="205" t="n">
        <v>0</v>
      </c>
      <c r="Y185" s="205" t="n">
        <f aca="false">X185*K185</f>
        <v>0</v>
      </c>
      <c r="Z185" s="205" t="n">
        <v>0</v>
      </c>
      <c r="AA185" s="206" t="n">
        <f aca="false">Z185*K185</f>
        <v>0</v>
      </c>
      <c r="AR185" s="10" t="s">
        <v>227</v>
      </c>
      <c r="AT185" s="10" t="s">
        <v>178</v>
      </c>
      <c r="AU185" s="10" t="s">
        <v>136</v>
      </c>
      <c r="AY185" s="10" t="s">
        <v>177</v>
      </c>
      <c r="BE185" s="123" t="n">
        <f aca="false">IF(U185="základní",N185,0)</f>
        <v>0</v>
      </c>
      <c r="BF185" s="123" t="n">
        <f aca="false">IF(U185="snížená",N185,0)</f>
        <v>0</v>
      </c>
      <c r="BG185" s="123" t="n">
        <f aca="false">IF(U185="zákl. přenesená",N185,0)</f>
        <v>0</v>
      </c>
      <c r="BH185" s="123" t="n">
        <f aca="false">IF(U185="sníž. přenesená",N185,0)</f>
        <v>0</v>
      </c>
      <c r="BI185" s="123" t="n">
        <f aca="false">IF(U185="nulová",N185,0)</f>
        <v>0</v>
      </c>
      <c r="BJ185" s="10" t="s">
        <v>81</v>
      </c>
      <c r="BK185" s="123" t="n">
        <f aca="false">ROUND(L185*K185,2)</f>
        <v>0</v>
      </c>
      <c r="BL185" s="10" t="s">
        <v>227</v>
      </c>
      <c r="BM185" s="10" t="s">
        <v>352</v>
      </c>
    </row>
    <row r="186" s="183" customFormat="true" ht="29.85" hidden="false" customHeight="true" outlineLevel="0" collapsed="false">
      <c r="B186" s="184"/>
      <c r="C186" s="185"/>
      <c r="D186" s="195" t="s">
        <v>153</v>
      </c>
      <c r="E186" s="195"/>
      <c r="F186" s="195"/>
      <c r="G186" s="195"/>
      <c r="H186" s="195"/>
      <c r="I186" s="195"/>
      <c r="J186" s="195"/>
      <c r="K186" s="195"/>
      <c r="L186" s="195"/>
      <c r="M186" s="195"/>
      <c r="N186" s="230" t="n">
        <f aca="false">BK186</f>
        <v>0</v>
      </c>
      <c r="O186" s="230"/>
      <c r="P186" s="230"/>
      <c r="Q186" s="230"/>
      <c r="R186" s="188"/>
      <c r="T186" s="189"/>
      <c r="U186" s="185"/>
      <c r="V186" s="185"/>
      <c r="W186" s="190" t="n">
        <f aca="false">SUM(W187:W206)</f>
        <v>0</v>
      </c>
      <c r="X186" s="185"/>
      <c r="Y186" s="190" t="n">
        <f aca="false">SUM(Y187:Y206)</f>
        <v>0</v>
      </c>
      <c r="Z186" s="185"/>
      <c r="AA186" s="191" t="n">
        <f aca="false">SUM(AA187:AA206)</f>
        <v>0</v>
      </c>
      <c r="AR186" s="192" t="s">
        <v>136</v>
      </c>
      <c r="AT186" s="193" t="s">
        <v>72</v>
      </c>
      <c r="AU186" s="193" t="s">
        <v>81</v>
      </c>
      <c r="AY186" s="192" t="s">
        <v>177</v>
      </c>
      <c r="BK186" s="194" t="n">
        <f aca="false">SUM(BK187:BK206)</f>
        <v>0</v>
      </c>
    </row>
    <row r="187" s="32" customFormat="true" ht="25.5" hidden="false" customHeight="true" outlineLevel="0" collapsed="false">
      <c r="B187" s="162"/>
      <c r="C187" s="197" t="s">
        <v>296</v>
      </c>
      <c r="D187" s="197" t="s">
        <v>178</v>
      </c>
      <c r="E187" s="198" t="s">
        <v>290</v>
      </c>
      <c r="F187" s="199" t="s">
        <v>291</v>
      </c>
      <c r="G187" s="199"/>
      <c r="H187" s="199"/>
      <c r="I187" s="199"/>
      <c r="J187" s="200" t="s">
        <v>181</v>
      </c>
      <c r="K187" s="201" t="n">
        <v>21.78</v>
      </c>
      <c r="L187" s="202" t="n">
        <v>0</v>
      </c>
      <c r="M187" s="202"/>
      <c r="N187" s="203" t="n">
        <f aca="false">ROUND(L187*K187,2)</f>
        <v>0</v>
      </c>
      <c r="O187" s="203"/>
      <c r="P187" s="203"/>
      <c r="Q187" s="203"/>
      <c r="R187" s="164"/>
      <c r="T187" s="204"/>
      <c r="U187" s="44" t="s">
        <v>38</v>
      </c>
      <c r="V187" s="34"/>
      <c r="W187" s="205" t="n">
        <f aca="false">V187*K187</f>
        <v>0</v>
      </c>
      <c r="X187" s="205" t="n">
        <v>0</v>
      </c>
      <c r="Y187" s="205" t="n">
        <f aca="false">X187*K187</f>
        <v>0</v>
      </c>
      <c r="Z187" s="205" t="n">
        <v>0</v>
      </c>
      <c r="AA187" s="206" t="n">
        <f aca="false">Z187*K187</f>
        <v>0</v>
      </c>
      <c r="AR187" s="10" t="s">
        <v>227</v>
      </c>
      <c r="AT187" s="10" t="s">
        <v>178</v>
      </c>
      <c r="AU187" s="10" t="s">
        <v>136</v>
      </c>
      <c r="AY187" s="10" t="s">
        <v>177</v>
      </c>
      <c r="BE187" s="123" t="n">
        <f aca="false">IF(U187="základní",N187,0)</f>
        <v>0</v>
      </c>
      <c r="BF187" s="123" t="n">
        <f aca="false">IF(U187="snížená",N187,0)</f>
        <v>0</v>
      </c>
      <c r="BG187" s="123" t="n">
        <f aca="false">IF(U187="zákl. přenesená",N187,0)</f>
        <v>0</v>
      </c>
      <c r="BH187" s="123" t="n">
        <f aca="false">IF(U187="sníž. přenesená",N187,0)</f>
        <v>0</v>
      </c>
      <c r="BI187" s="123" t="n">
        <f aca="false">IF(U187="nulová",N187,0)</f>
        <v>0</v>
      </c>
      <c r="BJ187" s="10" t="s">
        <v>81</v>
      </c>
      <c r="BK187" s="123" t="n">
        <f aca="false">ROUND(L187*K187,2)</f>
        <v>0</v>
      </c>
      <c r="BL187" s="10" t="s">
        <v>227</v>
      </c>
      <c r="BM187" s="10" t="s">
        <v>353</v>
      </c>
    </row>
    <row r="188" s="207" customFormat="true" ht="16.5" hidden="false" customHeight="true" outlineLevel="0" collapsed="false">
      <c r="B188" s="208"/>
      <c r="C188" s="209"/>
      <c r="D188" s="209"/>
      <c r="E188" s="210"/>
      <c r="F188" s="211" t="s">
        <v>354</v>
      </c>
      <c r="G188" s="211"/>
      <c r="H188" s="211"/>
      <c r="I188" s="211"/>
      <c r="J188" s="209"/>
      <c r="K188" s="212" t="n">
        <v>2.598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customFormat="false" ht="16.5" hidden="false" customHeight="true" outlineLevel="0" collapsed="false">
      <c r="A189" s="207"/>
      <c r="B189" s="208"/>
      <c r="C189" s="209"/>
      <c r="D189" s="209"/>
      <c r="E189" s="210"/>
      <c r="F189" s="227" t="s">
        <v>355</v>
      </c>
      <c r="G189" s="227"/>
      <c r="H189" s="227"/>
      <c r="I189" s="227"/>
      <c r="J189" s="209"/>
      <c r="K189" s="212" t="n">
        <v>2.324</v>
      </c>
      <c r="L189" s="209"/>
      <c r="M189" s="209"/>
      <c r="N189" s="209"/>
      <c r="O189" s="209"/>
      <c r="P189" s="209"/>
      <c r="Q189" s="209"/>
      <c r="R189" s="213"/>
      <c r="T189" s="214"/>
      <c r="U189" s="209"/>
      <c r="V189" s="209"/>
      <c r="W189" s="209"/>
      <c r="X189" s="209"/>
      <c r="Y189" s="209"/>
      <c r="Z189" s="209"/>
      <c r="AA189" s="215"/>
      <c r="AT189" s="216" t="s">
        <v>185</v>
      </c>
      <c r="AU189" s="216" t="s">
        <v>136</v>
      </c>
      <c r="AV189" s="207" t="s">
        <v>136</v>
      </c>
      <c r="AW189" s="207" t="s">
        <v>31</v>
      </c>
      <c r="AX189" s="207" t="s">
        <v>73</v>
      </c>
      <c r="AY189" s="216" t="s">
        <v>177</v>
      </c>
    </row>
    <row r="190" customFormat="false" ht="25.5" hidden="false" customHeight="true" outlineLevel="0" collapsed="false">
      <c r="A190" s="207"/>
      <c r="B190" s="208"/>
      <c r="C190" s="209"/>
      <c r="D190" s="209"/>
      <c r="E190" s="210"/>
      <c r="F190" s="227" t="s">
        <v>356</v>
      </c>
      <c r="G190" s="227"/>
      <c r="H190" s="227"/>
      <c r="I190" s="227"/>
      <c r="J190" s="209"/>
      <c r="K190" s="212" t="n">
        <v>3.962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16.5" hidden="false" customHeight="true" outlineLevel="0" collapsed="false">
      <c r="A191" s="207"/>
      <c r="B191" s="208"/>
      <c r="C191" s="209"/>
      <c r="D191" s="209"/>
      <c r="E191" s="210"/>
      <c r="F191" s="227" t="s">
        <v>357</v>
      </c>
      <c r="G191" s="227"/>
      <c r="H191" s="227"/>
      <c r="I191" s="227"/>
      <c r="J191" s="209"/>
      <c r="K191" s="212" t="n">
        <v>4.186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customFormat="false" ht="16.5" hidden="false" customHeight="true" outlineLevel="0" collapsed="false">
      <c r="A192" s="207"/>
      <c r="B192" s="208"/>
      <c r="C192" s="209"/>
      <c r="D192" s="209"/>
      <c r="E192" s="210"/>
      <c r="F192" s="227" t="s">
        <v>312</v>
      </c>
      <c r="G192" s="227"/>
      <c r="H192" s="227"/>
      <c r="I192" s="227"/>
      <c r="J192" s="209"/>
      <c r="K192" s="212" t="n">
        <v>8.71</v>
      </c>
      <c r="L192" s="209"/>
      <c r="M192" s="209"/>
      <c r="N192" s="209"/>
      <c r="O192" s="209"/>
      <c r="P192" s="209"/>
      <c r="Q192" s="209"/>
      <c r="R192" s="213"/>
      <c r="T192" s="214"/>
      <c r="U192" s="209"/>
      <c r="V192" s="209"/>
      <c r="W192" s="209"/>
      <c r="X192" s="209"/>
      <c r="Y192" s="209"/>
      <c r="Z192" s="209"/>
      <c r="AA192" s="215"/>
      <c r="AT192" s="216" t="s">
        <v>185</v>
      </c>
      <c r="AU192" s="216" t="s">
        <v>136</v>
      </c>
      <c r="AV192" s="207" t="s">
        <v>136</v>
      </c>
      <c r="AW192" s="207" t="s">
        <v>31</v>
      </c>
      <c r="AX192" s="207" t="s">
        <v>73</v>
      </c>
      <c r="AY192" s="216" t="s">
        <v>177</v>
      </c>
    </row>
    <row r="193" s="217" customFormat="true" ht="16.5" hidden="false" customHeight="true" outlineLevel="0" collapsed="false">
      <c r="B193" s="218"/>
      <c r="C193" s="219"/>
      <c r="D193" s="219"/>
      <c r="E193" s="220"/>
      <c r="F193" s="221" t="s">
        <v>186</v>
      </c>
      <c r="G193" s="221"/>
      <c r="H193" s="221"/>
      <c r="I193" s="221"/>
      <c r="J193" s="219"/>
      <c r="K193" s="222" t="n">
        <v>21.78</v>
      </c>
      <c r="L193" s="219"/>
      <c r="M193" s="219"/>
      <c r="N193" s="219"/>
      <c r="O193" s="219"/>
      <c r="P193" s="219"/>
      <c r="Q193" s="219"/>
      <c r="R193" s="223"/>
      <c r="T193" s="224"/>
      <c r="U193" s="219"/>
      <c r="V193" s="219"/>
      <c r="W193" s="219"/>
      <c r="X193" s="219"/>
      <c r="Y193" s="219"/>
      <c r="Z193" s="219"/>
      <c r="AA193" s="225"/>
      <c r="AT193" s="226" t="s">
        <v>185</v>
      </c>
      <c r="AU193" s="226" t="s">
        <v>136</v>
      </c>
      <c r="AV193" s="217" t="s">
        <v>182</v>
      </c>
      <c r="AW193" s="217" t="s">
        <v>31</v>
      </c>
      <c r="AX193" s="217" t="s">
        <v>81</v>
      </c>
      <c r="AY193" s="226" t="s">
        <v>177</v>
      </c>
    </row>
    <row r="194" s="32" customFormat="true" ht="25.5" hidden="false" customHeight="true" outlineLevel="0" collapsed="false">
      <c r="B194" s="162"/>
      <c r="C194" s="197" t="s">
        <v>300</v>
      </c>
      <c r="D194" s="197" t="s">
        <v>178</v>
      </c>
      <c r="E194" s="198" t="s">
        <v>297</v>
      </c>
      <c r="F194" s="199" t="s">
        <v>298</v>
      </c>
      <c r="G194" s="199"/>
      <c r="H194" s="199"/>
      <c r="I194" s="199"/>
      <c r="J194" s="200" t="s">
        <v>181</v>
      </c>
      <c r="K194" s="201" t="n">
        <v>21.78</v>
      </c>
      <c r="L194" s="202" t="n">
        <v>0</v>
      </c>
      <c r="M194" s="202"/>
      <c r="N194" s="203" t="n">
        <f aca="false">ROUND(L194*K194,2)</f>
        <v>0</v>
      </c>
      <c r="O194" s="203"/>
      <c r="P194" s="203"/>
      <c r="Q194" s="203"/>
      <c r="R194" s="164"/>
      <c r="T194" s="204"/>
      <c r="U194" s="44" t="s">
        <v>38</v>
      </c>
      <c r="V194" s="34"/>
      <c r="W194" s="205" t="n">
        <f aca="false">V194*K194</f>
        <v>0</v>
      </c>
      <c r="X194" s="205" t="n">
        <v>0</v>
      </c>
      <c r="Y194" s="205" t="n">
        <f aca="false">X194*K194</f>
        <v>0</v>
      </c>
      <c r="Z194" s="205" t="n">
        <v>0</v>
      </c>
      <c r="AA194" s="206" t="n">
        <f aca="false">Z194*K194</f>
        <v>0</v>
      </c>
      <c r="AR194" s="10" t="s">
        <v>227</v>
      </c>
      <c r="AT194" s="10" t="s">
        <v>178</v>
      </c>
      <c r="AU194" s="10" t="s">
        <v>136</v>
      </c>
      <c r="AY194" s="10" t="s">
        <v>177</v>
      </c>
      <c r="BE194" s="123" t="n">
        <f aca="false">IF(U194="základní",N194,0)</f>
        <v>0</v>
      </c>
      <c r="BF194" s="123" t="n">
        <f aca="false">IF(U194="snížená",N194,0)</f>
        <v>0</v>
      </c>
      <c r="BG194" s="123" t="n">
        <f aca="false">IF(U194="zákl. přenesená",N194,0)</f>
        <v>0</v>
      </c>
      <c r="BH194" s="123" t="n">
        <f aca="false">IF(U194="sníž. přenesená",N194,0)</f>
        <v>0</v>
      </c>
      <c r="BI194" s="123" t="n">
        <f aca="false">IF(U194="nulová",N194,0)</f>
        <v>0</v>
      </c>
      <c r="BJ194" s="10" t="s">
        <v>81</v>
      </c>
      <c r="BK194" s="123" t="n">
        <f aca="false">ROUND(L194*K194,2)</f>
        <v>0</v>
      </c>
      <c r="BL194" s="10" t="s">
        <v>227</v>
      </c>
      <c r="BM194" s="10" t="s">
        <v>358</v>
      </c>
    </row>
    <row r="195" s="207" customFormat="true" ht="16.5" hidden="false" customHeight="true" outlineLevel="0" collapsed="false">
      <c r="B195" s="208"/>
      <c r="C195" s="209"/>
      <c r="D195" s="209"/>
      <c r="E195" s="210"/>
      <c r="F195" s="211" t="s">
        <v>354</v>
      </c>
      <c r="G195" s="211"/>
      <c r="H195" s="211"/>
      <c r="I195" s="211"/>
      <c r="J195" s="209"/>
      <c r="K195" s="212" t="n">
        <v>2.598</v>
      </c>
      <c r="L195" s="209"/>
      <c r="M195" s="209"/>
      <c r="N195" s="209"/>
      <c r="O195" s="209"/>
      <c r="P195" s="209"/>
      <c r="Q195" s="209"/>
      <c r="R195" s="213"/>
      <c r="T195" s="214"/>
      <c r="U195" s="209"/>
      <c r="V195" s="209"/>
      <c r="W195" s="209"/>
      <c r="X195" s="209"/>
      <c r="Y195" s="209"/>
      <c r="Z195" s="209"/>
      <c r="AA195" s="215"/>
      <c r="AT195" s="216" t="s">
        <v>185</v>
      </c>
      <c r="AU195" s="216" t="s">
        <v>136</v>
      </c>
      <c r="AV195" s="207" t="s">
        <v>136</v>
      </c>
      <c r="AW195" s="207" t="s">
        <v>31</v>
      </c>
      <c r="AX195" s="207" t="s">
        <v>73</v>
      </c>
      <c r="AY195" s="216" t="s">
        <v>177</v>
      </c>
    </row>
    <row r="196" customFormat="false" ht="16.5" hidden="false" customHeight="true" outlineLevel="0" collapsed="false">
      <c r="A196" s="207"/>
      <c r="B196" s="208"/>
      <c r="C196" s="209"/>
      <c r="D196" s="209"/>
      <c r="E196" s="210"/>
      <c r="F196" s="227" t="s">
        <v>355</v>
      </c>
      <c r="G196" s="227"/>
      <c r="H196" s="227"/>
      <c r="I196" s="227"/>
      <c r="J196" s="209"/>
      <c r="K196" s="212" t="n">
        <v>2.324</v>
      </c>
      <c r="L196" s="209"/>
      <c r="M196" s="209"/>
      <c r="N196" s="209"/>
      <c r="O196" s="209"/>
      <c r="P196" s="209"/>
      <c r="Q196" s="209"/>
      <c r="R196" s="213"/>
      <c r="T196" s="214"/>
      <c r="U196" s="209"/>
      <c r="V196" s="209"/>
      <c r="W196" s="209"/>
      <c r="X196" s="209"/>
      <c r="Y196" s="209"/>
      <c r="Z196" s="209"/>
      <c r="AA196" s="215"/>
      <c r="AT196" s="216" t="s">
        <v>185</v>
      </c>
      <c r="AU196" s="216" t="s">
        <v>136</v>
      </c>
      <c r="AV196" s="207" t="s">
        <v>136</v>
      </c>
      <c r="AW196" s="207" t="s">
        <v>31</v>
      </c>
      <c r="AX196" s="207" t="s">
        <v>73</v>
      </c>
      <c r="AY196" s="216" t="s">
        <v>177</v>
      </c>
    </row>
    <row r="197" customFormat="false" ht="25.5" hidden="false" customHeight="true" outlineLevel="0" collapsed="false">
      <c r="A197" s="207"/>
      <c r="B197" s="208"/>
      <c r="C197" s="209"/>
      <c r="D197" s="209"/>
      <c r="E197" s="210"/>
      <c r="F197" s="227" t="s">
        <v>356</v>
      </c>
      <c r="G197" s="227"/>
      <c r="H197" s="227"/>
      <c r="I197" s="227"/>
      <c r="J197" s="209"/>
      <c r="K197" s="212" t="n">
        <v>3.962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customFormat="false" ht="16.5" hidden="false" customHeight="true" outlineLevel="0" collapsed="false">
      <c r="A198" s="207"/>
      <c r="B198" s="208"/>
      <c r="C198" s="209"/>
      <c r="D198" s="209"/>
      <c r="E198" s="210"/>
      <c r="F198" s="227" t="s">
        <v>357</v>
      </c>
      <c r="G198" s="227"/>
      <c r="H198" s="227"/>
      <c r="I198" s="227"/>
      <c r="J198" s="209"/>
      <c r="K198" s="212" t="n">
        <v>4.186</v>
      </c>
      <c r="L198" s="209"/>
      <c r="M198" s="209"/>
      <c r="N198" s="209"/>
      <c r="O198" s="209"/>
      <c r="P198" s="209"/>
      <c r="Q198" s="209"/>
      <c r="R198" s="213"/>
      <c r="T198" s="214"/>
      <c r="U198" s="209"/>
      <c r="V198" s="209"/>
      <c r="W198" s="209"/>
      <c r="X198" s="209"/>
      <c r="Y198" s="209"/>
      <c r="Z198" s="209"/>
      <c r="AA198" s="215"/>
      <c r="AT198" s="216" t="s">
        <v>185</v>
      </c>
      <c r="AU198" s="216" t="s">
        <v>136</v>
      </c>
      <c r="AV198" s="207" t="s">
        <v>136</v>
      </c>
      <c r="AW198" s="207" t="s">
        <v>31</v>
      </c>
      <c r="AX198" s="207" t="s">
        <v>73</v>
      </c>
      <c r="AY198" s="216" t="s">
        <v>177</v>
      </c>
    </row>
    <row r="199" customFormat="false" ht="16.5" hidden="false" customHeight="true" outlineLevel="0" collapsed="false">
      <c r="A199" s="207"/>
      <c r="B199" s="208"/>
      <c r="C199" s="209"/>
      <c r="D199" s="209"/>
      <c r="E199" s="210"/>
      <c r="F199" s="227" t="s">
        <v>312</v>
      </c>
      <c r="G199" s="227"/>
      <c r="H199" s="227"/>
      <c r="I199" s="227"/>
      <c r="J199" s="209"/>
      <c r="K199" s="212" t="n">
        <v>8.71</v>
      </c>
      <c r="L199" s="209"/>
      <c r="M199" s="209"/>
      <c r="N199" s="209"/>
      <c r="O199" s="209"/>
      <c r="P199" s="209"/>
      <c r="Q199" s="209"/>
      <c r="R199" s="213"/>
      <c r="T199" s="214"/>
      <c r="U199" s="209"/>
      <c r="V199" s="209"/>
      <c r="W199" s="209"/>
      <c r="X199" s="209"/>
      <c r="Y199" s="209"/>
      <c r="Z199" s="209"/>
      <c r="AA199" s="215"/>
      <c r="AT199" s="216" t="s">
        <v>185</v>
      </c>
      <c r="AU199" s="216" t="s">
        <v>136</v>
      </c>
      <c r="AV199" s="207" t="s">
        <v>136</v>
      </c>
      <c r="AW199" s="207" t="s">
        <v>31</v>
      </c>
      <c r="AX199" s="207" t="s">
        <v>73</v>
      </c>
      <c r="AY199" s="216" t="s">
        <v>177</v>
      </c>
    </row>
    <row r="200" s="217" customFormat="true" ht="16.5" hidden="false" customHeight="true" outlineLevel="0" collapsed="false">
      <c r="B200" s="218"/>
      <c r="C200" s="219"/>
      <c r="D200" s="219"/>
      <c r="E200" s="220"/>
      <c r="F200" s="221" t="s">
        <v>186</v>
      </c>
      <c r="G200" s="221"/>
      <c r="H200" s="221"/>
      <c r="I200" s="221"/>
      <c r="J200" s="219"/>
      <c r="K200" s="222" t="n">
        <v>21.78</v>
      </c>
      <c r="L200" s="219"/>
      <c r="M200" s="219"/>
      <c r="N200" s="219"/>
      <c r="O200" s="219"/>
      <c r="P200" s="219"/>
      <c r="Q200" s="219"/>
      <c r="R200" s="223"/>
      <c r="T200" s="224"/>
      <c r="U200" s="219"/>
      <c r="V200" s="219"/>
      <c r="W200" s="219"/>
      <c r="X200" s="219"/>
      <c r="Y200" s="219"/>
      <c r="Z200" s="219"/>
      <c r="AA200" s="225"/>
      <c r="AT200" s="226" t="s">
        <v>185</v>
      </c>
      <c r="AU200" s="226" t="s">
        <v>136</v>
      </c>
      <c r="AV200" s="217" t="s">
        <v>182</v>
      </c>
      <c r="AW200" s="217" t="s">
        <v>31</v>
      </c>
      <c r="AX200" s="217" t="s">
        <v>81</v>
      </c>
      <c r="AY200" s="226" t="s">
        <v>177</v>
      </c>
    </row>
    <row r="201" s="32" customFormat="true" ht="25.5" hidden="false" customHeight="true" outlineLevel="0" collapsed="false">
      <c r="B201" s="162"/>
      <c r="C201" s="197" t="s">
        <v>304</v>
      </c>
      <c r="D201" s="197" t="s">
        <v>178</v>
      </c>
      <c r="E201" s="198" t="s">
        <v>301</v>
      </c>
      <c r="F201" s="199" t="s">
        <v>302</v>
      </c>
      <c r="G201" s="199"/>
      <c r="H201" s="199"/>
      <c r="I201" s="199"/>
      <c r="J201" s="200" t="s">
        <v>181</v>
      </c>
      <c r="K201" s="201" t="n">
        <v>8.71</v>
      </c>
      <c r="L201" s="202" t="n">
        <v>0</v>
      </c>
      <c r="M201" s="202"/>
      <c r="N201" s="203" t="n">
        <f aca="false">ROUND(L201*K201,2)</f>
        <v>0</v>
      </c>
      <c r="O201" s="203"/>
      <c r="P201" s="203"/>
      <c r="Q201" s="203"/>
      <c r="R201" s="164"/>
      <c r="T201" s="204"/>
      <c r="U201" s="44" t="s">
        <v>38</v>
      </c>
      <c r="V201" s="34"/>
      <c r="W201" s="205" t="n">
        <f aca="false">V201*K201</f>
        <v>0</v>
      </c>
      <c r="X201" s="205" t="n">
        <v>0</v>
      </c>
      <c r="Y201" s="205" t="n">
        <f aca="false">X201*K201</f>
        <v>0</v>
      </c>
      <c r="Z201" s="205" t="n">
        <v>0</v>
      </c>
      <c r="AA201" s="206" t="n">
        <f aca="false">Z201*K201</f>
        <v>0</v>
      </c>
      <c r="AR201" s="10" t="s">
        <v>227</v>
      </c>
      <c r="AT201" s="10" t="s">
        <v>178</v>
      </c>
      <c r="AU201" s="10" t="s">
        <v>136</v>
      </c>
      <c r="AY201" s="10" t="s">
        <v>177</v>
      </c>
      <c r="BE201" s="123" t="n">
        <f aca="false">IF(U201="základní",N201,0)</f>
        <v>0</v>
      </c>
      <c r="BF201" s="123" t="n">
        <f aca="false">IF(U201="snížená",N201,0)</f>
        <v>0</v>
      </c>
      <c r="BG201" s="123" t="n">
        <f aca="false">IF(U201="zákl. přenesená",N201,0)</f>
        <v>0</v>
      </c>
      <c r="BH201" s="123" t="n">
        <f aca="false">IF(U201="sníž. přenesená",N201,0)</f>
        <v>0</v>
      </c>
      <c r="BI201" s="123" t="n">
        <f aca="false">IF(U201="nulová",N201,0)</f>
        <v>0</v>
      </c>
      <c r="BJ201" s="10" t="s">
        <v>81</v>
      </c>
      <c r="BK201" s="123" t="n">
        <f aca="false">ROUND(L201*K201,2)</f>
        <v>0</v>
      </c>
      <c r="BL201" s="10" t="s">
        <v>227</v>
      </c>
      <c r="BM201" s="10" t="s">
        <v>359</v>
      </c>
    </row>
    <row r="202" s="207" customFormat="true" ht="16.5" hidden="false" customHeight="true" outlineLevel="0" collapsed="false">
      <c r="B202" s="208"/>
      <c r="C202" s="209"/>
      <c r="D202" s="209"/>
      <c r="E202" s="210"/>
      <c r="F202" s="211" t="s">
        <v>312</v>
      </c>
      <c r="G202" s="211"/>
      <c r="H202" s="211"/>
      <c r="I202" s="211"/>
      <c r="J202" s="209"/>
      <c r="K202" s="212" t="n">
        <v>8.71</v>
      </c>
      <c r="L202" s="209"/>
      <c r="M202" s="209"/>
      <c r="N202" s="209"/>
      <c r="O202" s="209"/>
      <c r="P202" s="209"/>
      <c r="Q202" s="209"/>
      <c r="R202" s="213"/>
      <c r="T202" s="214"/>
      <c r="U202" s="209"/>
      <c r="V202" s="209"/>
      <c r="W202" s="209"/>
      <c r="X202" s="209"/>
      <c r="Y202" s="209"/>
      <c r="Z202" s="209"/>
      <c r="AA202" s="215"/>
      <c r="AT202" s="216" t="s">
        <v>185</v>
      </c>
      <c r="AU202" s="216" t="s">
        <v>136</v>
      </c>
      <c r="AV202" s="207" t="s">
        <v>136</v>
      </c>
      <c r="AW202" s="207" t="s">
        <v>31</v>
      </c>
      <c r="AX202" s="207" t="s">
        <v>73</v>
      </c>
      <c r="AY202" s="216" t="s">
        <v>177</v>
      </c>
    </row>
    <row r="203" s="217" customFormat="true" ht="16.5" hidden="false" customHeight="true" outlineLevel="0" collapsed="false">
      <c r="B203" s="218"/>
      <c r="C203" s="219"/>
      <c r="D203" s="219"/>
      <c r="E203" s="220"/>
      <c r="F203" s="221" t="s">
        <v>186</v>
      </c>
      <c r="G203" s="221"/>
      <c r="H203" s="221"/>
      <c r="I203" s="221"/>
      <c r="J203" s="219"/>
      <c r="K203" s="222" t="n">
        <v>8.71</v>
      </c>
      <c r="L203" s="219"/>
      <c r="M203" s="219"/>
      <c r="N203" s="219"/>
      <c r="O203" s="219"/>
      <c r="P203" s="219"/>
      <c r="Q203" s="219"/>
      <c r="R203" s="223"/>
      <c r="T203" s="224"/>
      <c r="U203" s="219"/>
      <c r="V203" s="219"/>
      <c r="W203" s="219"/>
      <c r="X203" s="219"/>
      <c r="Y203" s="219"/>
      <c r="Z203" s="219"/>
      <c r="AA203" s="225"/>
      <c r="AT203" s="226" t="s">
        <v>185</v>
      </c>
      <c r="AU203" s="226" t="s">
        <v>136</v>
      </c>
      <c r="AV203" s="217" t="s">
        <v>182</v>
      </c>
      <c r="AW203" s="217" t="s">
        <v>31</v>
      </c>
      <c r="AX203" s="217" t="s">
        <v>81</v>
      </c>
      <c r="AY203" s="226" t="s">
        <v>177</v>
      </c>
    </row>
    <row r="204" s="32" customFormat="true" ht="38.25" hidden="false" customHeight="true" outlineLevel="0" collapsed="false">
      <c r="B204" s="162"/>
      <c r="C204" s="197" t="s">
        <v>360</v>
      </c>
      <c r="D204" s="197" t="s">
        <v>178</v>
      </c>
      <c r="E204" s="198" t="s">
        <v>305</v>
      </c>
      <c r="F204" s="199" t="s">
        <v>306</v>
      </c>
      <c r="G204" s="199"/>
      <c r="H204" s="199"/>
      <c r="I204" s="199"/>
      <c r="J204" s="200" t="s">
        <v>181</v>
      </c>
      <c r="K204" s="201" t="n">
        <v>8.71</v>
      </c>
      <c r="L204" s="202" t="n">
        <v>0</v>
      </c>
      <c r="M204" s="202"/>
      <c r="N204" s="203" t="n">
        <f aca="false">ROUND(L204*K204,2)</f>
        <v>0</v>
      </c>
      <c r="O204" s="203"/>
      <c r="P204" s="203"/>
      <c r="Q204" s="203"/>
      <c r="R204" s="164"/>
      <c r="T204" s="204"/>
      <c r="U204" s="44" t="s">
        <v>38</v>
      </c>
      <c r="V204" s="34"/>
      <c r="W204" s="205" t="n">
        <f aca="false">V204*K204</f>
        <v>0</v>
      </c>
      <c r="X204" s="205" t="n">
        <v>0</v>
      </c>
      <c r="Y204" s="205" t="n">
        <f aca="false">X204*K204</f>
        <v>0</v>
      </c>
      <c r="Z204" s="205" t="n">
        <v>0</v>
      </c>
      <c r="AA204" s="206" t="n">
        <f aca="false">Z204*K204</f>
        <v>0</v>
      </c>
      <c r="AR204" s="10" t="s">
        <v>227</v>
      </c>
      <c r="AT204" s="10" t="s">
        <v>178</v>
      </c>
      <c r="AU204" s="10" t="s">
        <v>136</v>
      </c>
      <c r="AY204" s="10" t="s">
        <v>177</v>
      </c>
      <c r="BE204" s="123" t="n">
        <f aca="false">IF(U204="základní",N204,0)</f>
        <v>0</v>
      </c>
      <c r="BF204" s="123" t="n">
        <f aca="false">IF(U204="snížená",N204,0)</f>
        <v>0</v>
      </c>
      <c r="BG204" s="123" t="n">
        <f aca="false">IF(U204="zákl. přenesená",N204,0)</f>
        <v>0</v>
      </c>
      <c r="BH204" s="123" t="n">
        <f aca="false">IF(U204="sníž. přenesená",N204,0)</f>
        <v>0</v>
      </c>
      <c r="BI204" s="123" t="n">
        <f aca="false">IF(U204="nulová",N204,0)</f>
        <v>0</v>
      </c>
      <c r="BJ204" s="10" t="s">
        <v>81</v>
      </c>
      <c r="BK204" s="123" t="n">
        <f aca="false">ROUND(L204*K204,2)</f>
        <v>0</v>
      </c>
      <c r="BL204" s="10" t="s">
        <v>227</v>
      </c>
      <c r="BM204" s="10" t="s">
        <v>361</v>
      </c>
    </row>
    <row r="205" s="207" customFormat="true" ht="16.5" hidden="false" customHeight="true" outlineLevel="0" collapsed="false">
      <c r="B205" s="208"/>
      <c r="C205" s="209"/>
      <c r="D205" s="209"/>
      <c r="E205" s="210"/>
      <c r="F205" s="211" t="s">
        <v>312</v>
      </c>
      <c r="G205" s="211"/>
      <c r="H205" s="211"/>
      <c r="I205" s="211"/>
      <c r="J205" s="209"/>
      <c r="K205" s="212" t="n">
        <v>8.71</v>
      </c>
      <c r="L205" s="209"/>
      <c r="M205" s="209"/>
      <c r="N205" s="209"/>
      <c r="O205" s="209"/>
      <c r="P205" s="209"/>
      <c r="Q205" s="209"/>
      <c r="R205" s="213"/>
      <c r="T205" s="214"/>
      <c r="U205" s="209"/>
      <c r="V205" s="209"/>
      <c r="W205" s="209"/>
      <c r="X205" s="209"/>
      <c r="Y205" s="209"/>
      <c r="Z205" s="209"/>
      <c r="AA205" s="215"/>
      <c r="AT205" s="216" t="s">
        <v>185</v>
      </c>
      <c r="AU205" s="216" t="s">
        <v>136</v>
      </c>
      <c r="AV205" s="207" t="s">
        <v>136</v>
      </c>
      <c r="AW205" s="207" t="s">
        <v>31</v>
      </c>
      <c r="AX205" s="207" t="s">
        <v>73</v>
      </c>
      <c r="AY205" s="216" t="s">
        <v>177</v>
      </c>
    </row>
    <row r="206" s="217" customFormat="true" ht="16.5" hidden="false" customHeight="true" outlineLevel="0" collapsed="false">
      <c r="B206" s="218"/>
      <c r="C206" s="219"/>
      <c r="D206" s="219"/>
      <c r="E206" s="220"/>
      <c r="F206" s="221" t="s">
        <v>186</v>
      </c>
      <c r="G206" s="221"/>
      <c r="H206" s="221"/>
      <c r="I206" s="221"/>
      <c r="J206" s="219"/>
      <c r="K206" s="222" t="n">
        <v>8.71</v>
      </c>
      <c r="L206" s="219"/>
      <c r="M206" s="219"/>
      <c r="N206" s="219"/>
      <c r="O206" s="219"/>
      <c r="P206" s="219"/>
      <c r="Q206" s="219"/>
      <c r="R206" s="223"/>
      <c r="T206" s="224"/>
      <c r="U206" s="219"/>
      <c r="V206" s="219"/>
      <c r="W206" s="219"/>
      <c r="X206" s="219"/>
      <c r="Y206" s="219"/>
      <c r="Z206" s="219"/>
      <c r="AA206" s="225"/>
      <c r="AT206" s="226" t="s">
        <v>185</v>
      </c>
      <c r="AU206" s="226" t="s">
        <v>136</v>
      </c>
      <c r="AV206" s="217" t="s">
        <v>182</v>
      </c>
      <c r="AW206" s="217" t="s">
        <v>31</v>
      </c>
      <c r="AX206" s="217" t="s">
        <v>81</v>
      </c>
      <c r="AY206" s="226" t="s">
        <v>177</v>
      </c>
    </row>
    <row r="207" s="32" customFormat="true" ht="49.9" hidden="false" customHeight="true" outlineLevel="0" collapsed="false">
      <c r="B207" s="33"/>
      <c r="C207" s="34"/>
      <c r="D207" s="186" t="s">
        <v>308</v>
      </c>
      <c r="E207" s="34"/>
      <c r="F207" s="34"/>
      <c r="G207" s="34"/>
      <c r="H207" s="34"/>
      <c r="I207" s="34"/>
      <c r="J207" s="34"/>
      <c r="K207" s="34"/>
      <c r="L207" s="34"/>
      <c r="M207" s="34"/>
      <c r="N207" s="187" t="n">
        <f aca="false">BK207</f>
        <v>0</v>
      </c>
      <c r="O207" s="187"/>
      <c r="P207" s="187"/>
      <c r="Q207" s="187"/>
      <c r="R207" s="35"/>
      <c r="T207" s="247"/>
      <c r="U207" s="59"/>
      <c r="V207" s="59"/>
      <c r="W207" s="59"/>
      <c r="X207" s="59"/>
      <c r="Y207" s="59"/>
      <c r="Z207" s="59"/>
      <c r="AA207" s="61"/>
      <c r="AT207" s="10" t="s">
        <v>72</v>
      </c>
      <c r="AU207" s="10" t="s">
        <v>73</v>
      </c>
      <c r="AY207" s="10" t="s">
        <v>309</v>
      </c>
      <c r="BK207" s="123" t="n">
        <v>0</v>
      </c>
    </row>
    <row r="208" customFormat="false" ht="6.95" hidden="false" customHeight="true" outlineLevel="0" collapsed="false">
      <c r="A208" s="32"/>
      <c r="B208" s="62"/>
      <c r="C208" s="63"/>
      <c r="D208" s="63"/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4"/>
    </row>
  </sheetData>
  <mergeCells count="203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F137:I137"/>
    <mergeCell ref="F138:I138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N145:Q145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N155:Q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N173:Q173"/>
    <mergeCell ref="F174:I174"/>
    <mergeCell ref="L174:M174"/>
    <mergeCell ref="N174:Q174"/>
    <mergeCell ref="F175:I175"/>
    <mergeCell ref="F176:I176"/>
    <mergeCell ref="F177:I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L184:M184"/>
    <mergeCell ref="N184:Q184"/>
    <mergeCell ref="F185:I185"/>
    <mergeCell ref="L185:M185"/>
    <mergeCell ref="N185:Q185"/>
    <mergeCell ref="N186:Q186"/>
    <mergeCell ref="F187:I187"/>
    <mergeCell ref="L187:M187"/>
    <mergeCell ref="N187:Q187"/>
    <mergeCell ref="F188:I188"/>
    <mergeCell ref="F189:I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202:I202"/>
    <mergeCell ref="F203:I203"/>
    <mergeCell ref="F204:I204"/>
    <mergeCell ref="L204:M204"/>
    <mergeCell ref="N204:Q204"/>
    <mergeCell ref="F205:I205"/>
    <mergeCell ref="F206:I206"/>
    <mergeCell ref="N207:Q207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2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93" activePane="bottomLeft" state="frozen"/>
      <selection pane="topLeft" activeCell="A1" activeCellId="0" sqref="A1"/>
      <selection pane="bottomLeft" activeCell="F147" activeCellId="0" sqref="F147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88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362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(SUM(BE98:BE105)+SUM(BE123:BE200))</f>
        <v>0</v>
      </c>
      <c r="I32" s="142"/>
      <c r="J32" s="142"/>
      <c r="K32" s="34"/>
      <c r="L32" s="34"/>
      <c r="M32" s="142" t="n">
        <f aca="false">ROUND((SUM(BE98:BE105)+SUM(BE123:BE200)),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(SUM(BF98:BF105)+SUM(BF123:BF200))</f>
        <v>0</v>
      </c>
      <c r="I33" s="142"/>
      <c r="J33" s="142"/>
      <c r="K33" s="34"/>
      <c r="L33" s="34"/>
      <c r="M33" s="142" t="n">
        <f aca="false">ROUND((SUM(BF98:BF105)+SUM(BF123:BF200)),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(SUM(BG98:BG105)+SUM(BG123:BG200))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(SUM(BH98:BH105)+SUM(BH123:BH200))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(SUM(BI98:BI105)+SUM(BI123:BI200))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26 - místnost 120 WC - 26 - místnost 120 WC muži...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N138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N144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N145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N153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N170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N182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26 - místnost 120 WC - 26 - místnost 120 WC muži...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W124+W144+W201</f>
        <v>0</v>
      </c>
      <c r="X123" s="54"/>
      <c r="Y123" s="180" t="n">
        <f aca="false">Y124+Y144+Y201</f>
        <v>0</v>
      </c>
      <c r="Z123" s="54"/>
      <c r="AA123" s="181" t="n">
        <f aca="false">AA124+AA144+AA201</f>
        <v>0</v>
      </c>
      <c r="AT123" s="10" t="s">
        <v>72</v>
      </c>
      <c r="AU123" s="10" t="s">
        <v>145</v>
      </c>
      <c r="BK123" s="182" t="n">
        <f aca="false">BK124+BK144+BK201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W125+W138</f>
        <v>0</v>
      </c>
      <c r="X124" s="185"/>
      <c r="Y124" s="190" t="n">
        <f aca="false">Y125+Y138</f>
        <v>0</v>
      </c>
      <c r="Z124" s="185"/>
      <c r="AA124" s="191" t="n">
        <f aca="false">AA125+AA138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BK125+BK138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SUM(W126:W137)</f>
        <v>0</v>
      </c>
      <c r="X125" s="185"/>
      <c r="Y125" s="190" t="n">
        <f aca="false">SUM(Y126:Y137)</f>
        <v>0</v>
      </c>
      <c r="Z125" s="185"/>
      <c r="AA125" s="191" t="n">
        <f aca="false">SUM(AA126:AA137)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SUM(BK126:BK137)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6.97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363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364</v>
      </c>
      <c r="G127" s="211"/>
      <c r="H127" s="211"/>
      <c r="I127" s="211"/>
      <c r="J127" s="209"/>
      <c r="K127" s="212" t="n">
        <v>6.97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6.97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6.97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365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364</v>
      </c>
      <c r="G130" s="211"/>
      <c r="H130" s="211"/>
      <c r="I130" s="211"/>
      <c r="J130" s="209"/>
      <c r="K130" s="212" t="n">
        <v>6.97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6.97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200</v>
      </c>
      <c r="F132" s="199" t="s">
        <v>201</v>
      </c>
      <c r="G132" s="199"/>
      <c r="H132" s="199"/>
      <c r="I132" s="199"/>
      <c r="J132" s="200" t="s">
        <v>197</v>
      </c>
      <c r="K132" s="201" t="n">
        <v>1.5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366</v>
      </c>
    </row>
    <row r="133" s="32" customFormat="true" ht="25.5" hidden="false" customHeight="true" outlineLevel="0" collapsed="false">
      <c r="B133" s="162"/>
      <c r="C133" s="197" t="s">
        <v>182</v>
      </c>
      <c r="D133" s="197" t="s">
        <v>178</v>
      </c>
      <c r="E133" s="198" t="s">
        <v>204</v>
      </c>
      <c r="F133" s="199" t="s">
        <v>205</v>
      </c>
      <c r="G133" s="199"/>
      <c r="H133" s="199"/>
      <c r="I133" s="199"/>
      <c r="J133" s="200" t="s">
        <v>181</v>
      </c>
      <c r="K133" s="201" t="n">
        <v>20.79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182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182</v>
      </c>
      <c r="BM133" s="10" t="s">
        <v>367</v>
      </c>
    </row>
    <row r="134" s="207" customFormat="true" ht="16.5" hidden="false" customHeight="true" outlineLevel="0" collapsed="false">
      <c r="B134" s="208"/>
      <c r="C134" s="209"/>
      <c r="D134" s="209"/>
      <c r="E134" s="210"/>
      <c r="F134" s="211" t="s">
        <v>368</v>
      </c>
      <c r="G134" s="211"/>
      <c r="H134" s="211"/>
      <c r="I134" s="211"/>
      <c r="J134" s="209"/>
      <c r="K134" s="212" t="n">
        <v>6.57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16.5" hidden="false" customHeight="true" outlineLevel="0" collapsed="false">
      <c r="A135" s="207"/>
      <c r="B135" s="208"/>
      <c r="C135" s="209"/>
      <c r="D135" s="209"/>
      <c r="E135" s="210"/>
      <c r="F135" s="227" t="s">
        <v>369</v>
      </c>
      <c r="G135" s="227"/>
      <c r="H135" s="227"/>
      <c r="I135" s="227"/>
      <c r="J135" s="209"/>
      <c r="K135" s="212" t="n">
        <v>7.47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customFormat="false" ht="16.5" hidden="false" customHeight="true" outlineLevel="0" collapsed="false">
      <c r="A136" s="207"/>
      <c r="B136" s="208"/>
      <c r="C136" s="209"/>
      <c r="D136" s="209"/>
      <c r="E136" s="210"/>
      <c r="F136" s="227" t="s">
        <v>370</v>
      </c>
      <c r="G136" s="227"/>
      <c r="H136" s="227"/>
      <c r="I136" s="227"/>
      <c r="J136" s="209"/>
      <c r="K136" s="212" t="n">
        <v>6.75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s="217" customFormat="true" ht="16.5" hidden="false" customHeight="true" outlineLevel="0" collapsed="false">
      <c r="B137" s="218"/>
      <c r="C137" s="219"/>
      <c r="D137" s="219"/>
      <c r="E137" s="220"/>
      <c r="F137" s="221" t="s">
        <v>186</v>
      </c>
      <c r="G137" s="221"/>
      <c r="H137" s="221"/>
      <c r="I137" s="221"/>
      <c r="J137" s="219"/>
      <c r="K137" s="222" t="n">
        <v>20.79</v>
      </c>
      <c r="L137" s="219"/>
      <c r="M137" s="219"/>
      <c r="N137" s="219"/>
      <c r="O137" s="219"/>
      <c r="P137" s="219"/>
      <c r="Q137" s="219"/>
      <c r="R137" s="223"/>
      <c r="T137" s="224"/>
      <c r="U137" s="219"/>
      <c r="V137" s="219"/>
      <c r="W137" s="219"/>
      <c r="X137" s="219"/>
      <c r="Y137" s="219"/>
      <c r="Z137" s="219"/>
      <c r="AA137" s="225"/>
      <c r="AT137" s="226" t="s">
        <v>185</v>
      </c>
      <c r="AU137" s="226" t="s">
        <v>136</v>
      </c>
      <c r="AV137" s="217" t="s">
        <v>182</v>
      </c>
      <c r="AW137" s="217" t="s">
        <v>31</v>
      </c>
      <c r="AX137" s="217" t="s">
        <v>81</v>
      </c>
      <c r="AY137" s="226" t="s">
        <v>177</v>
      </c>
    </row>
    <row r="138" s="183" customFormat="true" ht="29.85" hidden="false" customHeight="true" outlineLevel="0" collapsed="false">
      <c r="B138" s="184"/>
      <c r="C138" s="185"/>
      <c r="D138" s="195" t="s">
        <v>148</v>
      </c>
      <c r="E138" s="195"/>
      <c r="F138" s="195"/>
      <c r="G138" s="195"/>
      <c r="H138" s="195"/>
      <c r="I138" s="195"/>
      <c r="J138" s="195"/>
      <c r="K138" s="195"/>
      <c r="L138" s="195"/>
      <c r="M138" s="195"/>
      <c r="N138" s="196" t="n">
        <f aca="false">BK138</f>
        <v>0</v>
      </c>
      <c r="O138" s="196"/>
      <c r="P138" s="196"/>
      <c r="Q138" s="196"/>
      <c r="R138" s="188"/>
      <c r="T138" s="189"/>
      <c r="U138" s="185"/>
      <c r="V138" s="185"/>
      <c r="W138" s="190" t="n">
        <f aca="false">SUM(W139:W143)</f>
        <v>0</v>
      </c>
      <c r="X138" s="185"/>
      <c r="Y138" s="190" t="n">
        <f aca="false">SUM(Y139:Y143)</f>
        <v>0</v>
      </c>
      <c r="Z138" s="185"/>
      <c r="AA138" s="191" t="n">
        <f aca="false">SUM(AA139:AA143)</f>
        <v>0</v>
      </c>
      <c r="AR138" s="192" t="s">
        <v>81</v>
      </c>
      <c r="AT138" s="193" t="s">
        <v>72</v>
      </c>
      <c r="AU138" s="193" t="s">
        <v>81</v>
      </c>
      <c r="AY138" s="192" t="s">
        <v>177</v>
      </c>
      <c r="BK138" s="194" t="n">
        <f aca="false">SUM(BK139:BK143)</f>
        <v>0</v>
      </c>
    </row>
    <row r="139" s="32" customFormat="true" ht="38.25" hidden="false" customHeight="true" outlineLevel="0" collapsed="false">
      <c r="B139" s="162"/>
      <c r="C139" s="197" t="s">
        <v>199</v>
      </c>
      <c r="D139" s="197" t="s">
        <v>178</v>
      </c>
      <c r="E139" s="198" t="s">
        <v>211</v>
      </c>
      <c r="F139" s="199" t="s">
        <v>212</v>
      </c>
      <c r="G139" s="199"/>
      <c r="H139" s="199"/>
      <c r="I139" s="199"/>
      <c r="J139" s="200" t="s">
        <v>213</v>
      </c>
      <c r="K139" s="201" t="n">
        <v>1.774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371</v>
      </c>
    </row>
    <row r="140" s="32" customFormat="true" ht="25.5" hidden="false" customHeight="true" outlineLevel="0" collapsed="false">
      <c r="B140" s="162"/>
      <c r="C140" s="197" t="s">
        <v>203</v>
      </c>
      <c r="D140" s="197" t="s">
        <v>178</v>
      </c>
      <c r="E140" s="198" t="s">
        <v>216</v>
      </c>
      <c r="F140" s="199" t="s">
        <v>217</v>
      </c>
      <c r="G140" s="199"/>
      <c r="H140" s="199"/>
      <c r="I140" s="199"/>
      <c r="J140" s="200" t="s">
        <v>213</v>
      </c>
      <c r="K140" s="201" t="n">
        <v>15.966</v>
      </c>
      <c r="L140" s="202" t="n">
        <v>0</v>
      </c>
      <c r="M140" s="202"/>
      <c r="N140" s="203" t="n">
        <f aca="false">ROUND(L140*K140,2)</f>
        <v>0</v>
      </c>
      <c r="O140" s="203"/>
      <c r="P140" s="203"/>
      <c r="Q140" s="203"/>
      <c r="R140" s="164"/>
      <c r="T140" s="204"/>
      <c r="U140" s="44" t="s">
        <v>38</v>
      </c>
      <c r="V140" s="34"/>
      <c r="W140" s="205" t="n">
        <f aca="false">V140*K140</f>
        <v>0</v>
      </c>
      <c r="X140" s="205" t="n">
        <v>0</v>
      </c>
      <c r="Y140" s="205" t="n">
        <f aca="false">X140*K140</f>
        <v>0</v>
      </c>
      <c r="Z140" s="205" t="n">
        <v>0</v>
      </c>
      <c r="AA140" s="206" t="n">
        <f aca="false">Z140*K140</f>
        <v>0</v>
      </c>
      <c r="AR140" s="10" t="s">
        <v>182</v>
      </c>
      <c r="AT140" s="10" t="s">
        <v>178</v>
      </c>
      <c r="AU140" s="10" t="s">
        <v>136</v>
      </c>
      <c r="AY140" s="10" t="s">
        <v>177</v>
      </c>
      <c r="BE140" s="123" t="n">
        <f aca="false">IF(U140="základní",N140,0)</f>
        <v>0</v>
      </c>
      <c r="BF140" s="123" t="n">
        <f aca="false">IF(U140="snížená",N140,0)</f>
        <v>0</v>
      </c>
      <c r="BG140" s="123" t="n">
        <f aca="false">IF(U140="zákl. přenesená",N140,0)</f>
        <v>0</v>
      </c>
      <c r="BH140" s="123" t="n">
        <f aca="false">IF(U140="sníž. přenesená",N140,0)</f>
        <v>0</v>
      </c>
      <c r="BI140" s="123" t="n">
        <f aca="false">IF(U140="nulová",N140,0)</f>
        <v>0</v>
      </c>
      <c r="BJ140" s="10" t="s">
        <v>81</v>
      </c>
      <c r="BK140" s="123" t="n">
        <f aca="false">ROUND(L140*K140,2)</f>
        <v>0</v>
      </c>
      <c r="BL140" s="10" t="s">
        <v>182</v>
      </c>
      <c r="BM140" s="10" t="s">
        <v>372</v>
      </c>
    </row>
    <row r="141" s="207" customFormat="true" ht="16.5" hidden="false" customHeight="true" outlineLevel="0" collapsed="false">
      <c r="B141" s="208"/>
      <c r="C141" s="209"/>
      <c r="D141" s="209"/>
      <c r="E141" s="210"/>
      <c r="F141" s="211" t="s">
        <v>373</v>
      </c>
      <c r="G141" s="211"/>
      <c r="H141" s="211"/>
      <c r="I141" s="211"/>
      <c r="J141" s="209"/>
      <c r="K141" s="212" t="n">
        <v>15.966</v>
      </c>
      <c r="L141" s="209"/>
      <c r="M141" s="209"/>
      <c r="N141" s="209"/>
      <c r="O141" s="209"/>
      <c r="P141" s="209"/>
      <c r="Q141" s="209"/>
      <c r="R141" s="213"/>
      <c r="T141" s="214"/>
      <c r="U141" s="209"/>
      <c r="V141" s="209"/>
      <c r="W141" s="209"/>
      <c r="X141" s="209"/>
      <c r="Y141" s="209"/>
      <c r="Z141" s="209"/>
      <c r="AA141" s="215"/>
      <c r="AT141" s="216" t="s">
        <v>185</v>
      </c>
      <c r="AU141" s="216" t="s">
        <v>136</v>
      </c>
      <c r="AV141" s="207" t="s">
        <v>136</v>
      </c>
      <c r="AW141" s="207" t="s">
        <v>31</v>
      </c>
      <c r="AX141" s="207" t="s">
        <v>73</v>
      </c>
      <c r="AY141" s="216" t="s">
        <v>177</v>
      </c>
    </row>
    <row r="142" s="217" customFormat="true" ht="16.5" hidden="false" customHeight="true" outlineLevel="0" collapsed="false">
      <c r="B142" s="218"/>
      <c r="C142" s="219"/>
      <c r="D142" s="219"/>
      <c r="E142" s="220"/>
      <c r="F142" s="221" t="s">
        <v>186</v>
      </c>
      <c r="G142" s="221"/>
      <c r="H142" s="221"/>
      <c r="I142" s="221"/>
      <c r="J142" s="219"/>
      <c r="K142" s="222" t="n">
        <v>15.966</v>
      </c>
      <c r="L142" s="219"/>
      <c r="M142" s="219"/>
      <c r="N142" s="219"/>
      <c r="O142" s="219"/>
      <c r="P142" s="219"/>
      <c r="Q142" s="219"/>
      <c r="R142" s="223"/>
      <c r="T142" s="224"/>
      <c r="U142" s="219"/>
      <c r="V142" s="219"/>
      <c r="W142" s="219"/>
      <c r="X142" s="219"/>
      <c r="Y142" s="219"/>
      <c r="Z142" s="219"/>
      <c r="AA142" s="225"/>
      <c r="AT142" s="226" t="s">
        <v>185</v>
      </c>
      <c r="AU142" s="226" t="s">
        <v>136</v>
      </c>
      <c r="AV142" s="217" t="s">
        <v>182</v>
      </c>
      <c r="AW142" s="217" t="s">
        <v>31</v>
      </c>
      <c r="AX142" s="217" t="s">
        <v>81</v>
      </c>
      <c r="AY142" s="226" t="s">
        <v>177</v>
      </c>
    </row>
    <row r="143" s="32" customFormat="true" ht="25.5" hidden="false" customHeight="true" outlineLevel="0" collapsed="false">
      <c r="B143" s="162"/>
      <c r="C143" s="197" t="s">
        <v>210</v>
      </c>
      <c r="D143" s="197" t="s">
        <v>178</v>
      </c>
      <c r="E143" s="198" t="s">
        <v>221</v>
      </c>
      <c r="F143" s="199" t="s">
        <v>222</v>
      </c>
      <c r="G143" s="199"/>
      <c r="H143" s="199"/>
      <c r="I143" s="199"/>
      <c r="J143" s="200" t="s">
        <v>213</v>
      </c>
      <c r="K143" s="201" t="n">
        <v>1.774</v>
      </c>
      <c r="L143" s="202" t="n">
        <v>0</v>
      </c>
      <c r="M143" s="202"/>
      <c r="N143" s="203" t="n">
        <f aca="false">ROUND(L143*K143,2)</f>
        <v>0</v>
      </c>
      <c r="O143" s="203"/>
      <c r="P143" s="203"/>
      <c r="Q143" s="203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182</v>
      </c>
      <c r="AT143" s="10" t="s">
        <v>178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182</v>
      </c>
      <c r="BM143" s="10" t="s">
        <v>374</v>
      </c>
    </row>
    <row r="144" s="183" customFormat="true" ht="37.35" hidden="false" customHeight="true" outlineLevel="0" collapsed="false">
      <c r="B144" s="184"/>
      <c r="C144" s="185"/>
      <c r="D144" s="186" t="s">
        <v>149</v>
      </c>
      <c r="E144" s="186"/>
      <c r="F144" s="186"/>
      <c r="G144" s="186"/>
      <c r="H144" s="186"/>
      <c r="I144" s="186"/>
      <c r="J144" s="186"/>
      <c r="K144" s="186"/>
      <c r="L144" s="186"/>
      <c r="M144" s="186"/>
      <c r="N144" s="228" t="n">
        <f aca="false">BK144</f>
        <v>0</v>
      </c>
      <c r="O144" s="228"/>
      <c r="P144" s="228"/>
      <c r="Q144" s="228"/>
      <c r="R144" s="188"/>
      <c r="T144" s="189"/>
      <c r="U144" s="185"/>
      <c r="V144" s="185"/>
      <c r="W144" s="190" t="n">
        <f aca="false">W145+W153+W170+W182</f>
        <v>0</v>
      </c>
      <c r="X144" s="185"/>
      <c r="Y144" s="190" t="n">
        <f aca="false">Y145+Y153+Y170+Y182</f>
        <v>0</v>
      </c>
      <c r="Z144" s="185"/>
      <c r="AA144" s="191" t="n">
        <f aca="false">AA145+AA153+AA170+AA182</f>
        <v>0</v>
      </c>
      <c r="AR144" s="192" t="s">
        <v>136</v>
      </c>
      <c r="AT144" s="193" t="s">
        <v>72</v>
      </c>
      <c r="AU144" s="193" t="s">
        <v>73</v>
      </c>
      <c r="AY144" s="192" t="s">
        <v>177</v>
      </c>
      <c r="BK144" s="194" t="n">
        <f aca="false">BK145+BK153+BK170+BK182</f>
        <v>0</v>
      </c>
    </row>
    <row r="145" customFormat="false" ht="19.9" hidden="false" customHeight="true" outlineLevel="0" collapsed="false">
      <c r="A145" s="183"/>
      <c r="B145" s="184"/>
      <c r="C145" s="185"/>
      <c r="D145" s="195" t="s">
        <v>150</v>
      </c>
      <c r="E145" s="195"/>
      <c r="F145" s="195"/>
      <c r="G145" s="195"/>
      <c r="H145" s="195"/>
      <c r="I145" s="195"/>
      <c r="J145" s="195"/>
      <c r="K145" s="195"/>
      <c r="L145" s="195"/>
      <c r="M145" s="195"/>
      <c r="N145" s="196" t="n">
        <f aca="false">BK145</f>
        <v>0</v>
      </c>
      <c r="O145" s="196"/>
      <c r="P145" s="196"/>
      <c r="Q145" s="196"/>
      <c r="R145" s="188"/>
      <c r="T145" s="189"/>
      <c r="U145" s="185"/>
      <c r="V145" s="185"/>
      <c r="W145" s="190" t="n">
        <f aca="false">SUM(W146:W152)</f>
        <v>0</v>
      </c>
      <c r="X145" s="185"/>
      <c r="Y145" s="190" t="n">
        <f aca="false">SUM(Y146:Y152)</f>
        <v>0</v>
      </c>
      <c r="Z145" s="185"/>
      <c r="AA145" s="191" t="n">
        <f aca="false">SUM(AA146:AA152)</f>
        <v>0</v>
      </c>
      <c r="AR145" s="192" t="s">
        <v>136</v>
      </c>
      <c r="AT145" s="193" t="s">
        <v>72</v>
      </c>
      <c r="AU145" s="193" t="s">
        <v>81</v>
      </c>
      <c r="AY145" s="192" t="s">
        <v>177</v>
      </c>
      <c r="BK145" s="194" t="n">
        <f aca="false">SUM(BK146:BK152)</f>
        <v>0</v>
      </c>
    </row>
    <row r="146" s="32" customFormat="true" ht="38.25" hidden="false" customHeight="true" outlineLevel="0" collapsed="false">
      <c r="B146" s="162"/>
      <c r="C146" s="197" t="s">
        <v>215</v>
      </c>
      <c r="D146" s="197" t="s">
        <v>178</v>
      </c>
      <c r="E146" s="198" t="s">
        <v>225</v>
      </c>
      <c r="F146" s="199" t="s">
        <v>226</v>
      </c>
      <c r="G146" s="199"/>
      <c r="H146" s="199"/>
      <c r="I146" s="199"/>
      <c r="J146" s="200" t="s">
        <v>181</v>
      </c>
      <c r="K146" s="201" t="n">
        <v>6.97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375</v>
      </c>
    </row>
    <row r="147" s="32" customFormat="true" ht="38.25" hidden="false" customHeight="true" outlineLevel="0" collapsed="false">
      <c r="B147" s="162"/>
      <c r="C147" s="197" t="s">
        <v>220</v>
      </c>
      <c r="D147" s="197" t="s">
        <v>178</v>
      </c>
      <c r="E147" s="198" t="s">
        <v>230</v>
      </c>
      <c r="F147" s="199" t="s">
        <v>325</v>
      </c>
      <c r="G147" s="199"/>
      <c r="H147" s="199"/>
      <c r="I147" s="199"/>
      <c r="J147" s="200" t="s">
        <v>181</v>
      </c>
      <c r="K147" s="201" t="n">
        <v>4.23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376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377</v>
      </c>
      <c r="G148" s="211"/>
      <c r="H148" s="211"/>
      <c r="I148" s="211"/>
      <c r="J148" s="209"/>
      <c r="K148" s="212" t="n">
        <v>1.35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customFormat="false" ht="16.5" hidden="false" customHeight="true" outlineLevel="0" collapsed="false">
      <c r="A149" s="207"/>
      <c r="B149" s="208"/>
      <c r="C149" s="209"/>
      <c r="D149" s="209"/>
      <c r="E149" s="210"/>
      <c r="F149" s="227" t="s">
        <v>378</v>
      </c>
      <c r="G149" s="227"/>
      <c r="H149" s="227"/>
      <c r="I149" s="227"/>
      <c r="J149" s="209"/>
      <c r="K149" s="212" t="n">
        <v>1.53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customFormat="false" ht="16.5" hidden="false" customHeight="true" outlineLevel="0" collapsed="false">
      <c r="A150" s="207"/>
      <c r="B150" s="208"/>
      <c r="C150" s="209"/>
      <c r="D150" s="209"/>
      <c r="E150" s="210"/>
      <c r="F150" s="227" t="s">
        <v>379</v>
      </c>
      <c r="G150" s="227"/>
      <c r="H150" s="227"/>
      <c r="I150" s="227"/>
      <c r="J150" s="209"/>
      <c r="K150" s="212" t="n">
        <v>1.35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s="217" customFormat="true" ht="16.5" hidden="false" customHeight="true" outlineLevel="0" collapsed="false">
      <c r="B151" s="218"/>
      <c r="C151" s="219"/>
      <c r="D151" s="219"/>
      <c r="E151" s="220"/>
      <c r="F151" s="221" t="s">
        <v>186</v>
      </c>
      <c r="G151" s="221"/>
      <c r="H151" s="221"/>
      <c r="I151" s="221"/>
      <c r="J151" s="219"/>
      <c r="K151" s="222" t="n">
        <v>4.23</v>
      </c>
      <c r="L151" s="219"/>
      <c r="M151" s="219"/>
      <c r="N151" s="219"/>
      <c r="O151" s="219"/>
      <c r="P151" s="219"/>
      <c r="Q151" s="219"/>
      <c r="R151" s="223"/>
      <c r="T151" s="224"/>
      <c r="U151" s="219"/>
      <c r="V151" s="219"/>
      <c r="W151" s="219"/>
      <c r="X151" s="219"/>
      <c r="Y151" s="219"/>
      <c r="Z151" s="219"/>
      <c r="AA151" s="225"/>
      <c r="AT151" s="226" t="s">
        <v>185</v>
      </c>
      <c r="AU151" s="226" t="s">
        <v>136</v>
      </c>
      <c r="AV151" s="217" t="s">
        <v>182</v>
      </c>
      <c r="AW151" s="217" t="s">
        <v>31</v>
      </c>
      <c r="AX151" s="217" t="s">
        <v>81</v>
      </c>
      <c r="AY151" s="226" t="s">
        <v>177</v>
      </c>
    </row>
    <row r="152" s="32" customFormat="true" ht="38.25" hidden="false" customHeight="true" outlineLevel="0" collapsed="false">
      <c r="B152" s="162"/>
      <c r="C152" s="197" t="s">
        <v>224</v>
      </c>
      <c r="D152" s="197" t="s">
        <v>178</v>
      </c>
      <c r="E152" s="198" t="s">
        <v>236</v>
      </c>
      <c r="F152" s="199" t="s">
        <v>237</v>
      </c>
      <c r="G152" s="199"/>
      <c r="H152" s="199"/>
      <c r="I152" s="199"/>
      <c r="J152" s="200" t="s">
        <v>238</v>
      </c>
      <c r="K152" s="229" t="n">
        <v>0</v>
      </c>
      <c r="L152" s="202" t="n">
        <v>0</v>
      </c>
      <c r="M152" s="202"/>
      <c r="N152" s="203" t="n">
        <f aca="false">ROUND(L152*K152,2)</f>
        <v>0</v>
      </c>
      <c r="O152" s="203"/>
      <c r="P152" s="203"/>
      <c r="Q152" s="203"/>
      <c r="R152" s="164"/>
      <c r="T152" s="204"/>
      <c r="U152" s="44" t="s">
        <v>38</v>
      </c>
      <c r="V152" s="34"/>
      <c r="W152" s="205" t="n">
        <f aca="false">V152*K152</f>
        <v>0</v>
      </c>
      <c r="X152" s="205" t="n">
        <v>0</v>
      </c>
      <c r="Y152" s="205" t="n">
        <f aca="false">X152*K152</f>
        <v>0</v>
      </c>
      <c r="Z152" s="205" t="n">
        <v>0</v>
      </c>
      <c r="AA152" s="206" t="n">
        <f aca="false">Z152*K152</f>
        <v>0</v>
      </c>
      <c r="AR152" s="10" t="s">
        <v>227</v>
      </c>
      <c r="AT152" s="10" t="s">
        <v>178</v>
      </c>
      <c r="AU152" s="10" t="s">
        <v>136</v>
      </c>
      <c r="AY152" s="10" t="s">
        <v>177</v>
      </c>
      <c r="BE152" s="123" t="n">
        <f aca="false">IF(U152="základní",N152,0)</f>
        <v>0</v>
      </c>
      <c r="BF152" s="123" t="n">
        <f aca="false">IF(U152="snížená",N152,0)</f>
        <v>0</v>
      </c>
      <c r="BG152" s="123" t="n">
        <f aca="false">IF(U152="zákl. přenesená",N152,0)</f>
        <v>0</v>
      </c>
      <c r="BH152" s="123" t="n">
        <f aca="false">IF(U152="sníž. přenesená",N152,0)</f>
        <v>0</v>
      </c>
      <c r="BI152" s="123" t="n">
        <f aca="false">IF(U152="nulová",N152,0)</f>
        <v>0</v>
      </c>
      <c r="BJ152" s="10" t="s">
        <v>81</v>
      </c>
      <c r="BK152" s="123" t="n">
        <f aca="false">ROUND(L152*K152,2)</f>
        <v>0</v>
      </c>
      <c r="BL152" s="10" t="s">
        <v>227</v>
      </c>
      <c r="BM152" s="10" t="s">
        <v>380</v>
      </c>
    </row>
    <row r="153" s="183" customFormat="true" ht="29.85" hidden="false" customHeight="true" outlineLevel="0" collapsed="false">
      <c r="B153" s="184"/>
      <c r="C153" s="185"/>
      <c r="D153" s="195" t="s">
        <v>151</v>
      </c>
      <c r="E153" s="195"/>
      <c r="F153" s="195"/>
      <c r="G153" s="195"/>
      <c r="H153" s="195"/>
      <c r="I153" s="195"/>
      <c r="J153" s="195"/>
      <c r="K153" s="195"/>
      <c r="L153" s="195"/>
      <c r="M153" s="195"/>
      <c r="N153" s="230" t="n">
        <f aca="false">BK153</f>
        <v>0</v>
      </c>
      <c r="O153" s="230"/>
      <c r="P153" s="230"/>
      <c r="Q153" s="230"/>
      <c r="R153" s="188"/>
      <c r="T153" s="189"/>
      <c r="U153" s="185"/>
      <c r="V153" s="185"/>
      <c r="W153" s="190" t="n">
        <f aca="false">SUM(W154:W169)</f>
        <v>0</v>
      </c>
      <c r="X153" s="185"/>
      <c r="Y153" s="190" t="n">
        <f aca="false">SUM(Y154:Y169)</f>
        <v>0</v>
      </c>
      <c r="Z153" s="185"/>
      <c r="AA153" s="191" t="n">
        <f aca="false">SUM(AA154:AA169)</f>
        <v>0</v>
      </c>
      <c r="AR153" s="192" t="s">
        <v>136</v>
      </c>
      <c r="AT153" s="193" t="s">
        <v>72</v>
      </c>
      <c r="AU153" s="193" t="s">
        <v>81</v>
      </c>
      <c r="AY153" s="192" t="s">
        <v>177</v>
      </c>
      <c r="BK153" s="194" t="n">
        <f aca="false">SUM(BK154:BK169)</f>
        <v>0</v>
      </c>
    </row>
    <row r="154" s="32" customFormat="true" ht="25.5" hidden="false" customHeight="true" outlineLevel="0" collapsed="false">
      <c r="B154" s="162"/>
      <c r="C154" s="197" t="s">
        <v>381</v>
      </c>
      <c r="D154" s="197" t="s">
        <v>178</v>
      </c>
      <c r="E154" s="198" t="s">
        <v>241</v>
      </c>
      <c r="F154" s="199" t="s">
        <v>242</v>
      </c>
      <c r="G154" s="199"/>
      <c r="H154" s="199"/>
      <c r="I154" s="199"/>
      <c r="J154" s="200" t="s">
        <v>181</v>
      </c>
      <c r="K154" s="201" t="n">
        <v>6.97</v>
      </c>
      <c r="L154" s="202" t="n">
        <v>0</v>
      </c>
      <c r="M154" s="202"/>
      <c r="N154" s="203" t="n">
        <f aca="false">ROUND(L154*K154,2)</f>
        <v>0</v>
      </c>
      <c r="O154" s="203"/>
      <c r="P154" s="203"/>
      <c r="Q154" s="203"/>
      <c r="R154" s="164"/>
      <c r="T154" s="204"/>
      <c r="U154" s="44" t="s">
        <v>38</v>
      </c>
      <c r="V154" s="34"/>
      <c r="W154" s="205" t="n">
        <f aca="false">V154*K154</f>
        <v>0</v>
      </c>
      <c r="X154" s="205" t="n">
        <v>0</v>
      </c>
      <c r="Y154" s="205" t="n">
        <f aca="false">X154*K154</f>
        <v>0</v>
      </c>
      <c r="Z154" s="205" t="n">
        <v>0</v>
      </c>
      <c r="AA154" s="206" t="n">
        <f aca="false">Z154*K154</f>
        <v>0</v>
      </c>
      <c r="AR154" s="10" t="s">
        <v>227</v>
      </c>
      <c r="AT154" s="10" t="s">
        <v>178</v>
      </c>
      <c r="AU154" s="10" t="s">
        <v>136</v>
      </c>
      <c r="AY154" s="10" t="s">
        <v>177</v>
      </c>
      <c r="BE154" s="123" t="n">
        <f aca="false">IF(U154="základní",N154,0)</f>
        <v>0</v>
      </c>
      <c r="BF154" s="123" t="n">
        <f aca="false">IF(U154="snížená",N154,0)</f>
        <v>0</v>
      </c>
      <c r="BG154" s="123" t="n">
        <f aca="false">IF(U154="zákl. přenesená",N154,0)</f>
        <v>0</v>
      </c>
      <c r="BH154" s="123" t="n">
        <f aca="false">IF(U154="sníž. přenesená",N154,0)</f>
        <v>0</v>
      </c>
      <c r="BI154" s="123" t="n">
        <f aca="false">IF(U154="nulová",N154,0)</f>
        <v>0</v>
      </c>
      <c r="BJ154" s="10" t="s">
        <v>81</v>
      </c>
      <c r="BK154" s="123" t="n">
        <f aca="false">ROUND(L154*K154,2)</f>
        <v>0</v>
      </c>
      <c r="BL154" s="10" t="s">
        <v>227</v>
      </c>
      <c r="BM154" s="10" t="s">
        <v>382</v>
      </c>
    </row>
    <row r="155" s="207" customFormat="true" ht="16.5" hidden="false" customHeight="true" outlineLevel="0" collapsed="false">
      <c r="B155" s="208"/>
      <c r="C155" s="209"/>
      <c r="D155" s="209"/>
      <c r="E155" s="210"/>
      <c r="F155" s="211" t="s">
        <v>364</v>
      </c>
      <c r="G155" s="211"/>
      <c r="H155" s="211"/>
      <c r="I155" s="211"/>
      <c r="J155" s="209"/>
      <c r="K155" s="212" t="n">
        <v>6.97</v>
      </c>
      <c r="L155" s="209"/>
      <c r="M155" s="209"/>
      <c r="N155" s="209"/>
      <c r="O155" s="209"/>
      <c r="P155" s="209"/>
      <c r="Q155" s="209"/>
      <c r="R155" s="213"/>
      <c r="T155" s="214"/>
      <c r="U155" s="209"/>
      <c r="V155" s="209"/>
      <c r="W155" s="209"/>
      <c r="X155" s="209"/>
      <c r="Y155" s="209"/>
      <c r="Z155" s="209"/>
      <c r="AA155" s="215"/>
      <c r="AT155" s="216" t="s">
        <v>185</v>
      </c>
      <c r="AU155" s="216" t="s">
        <v>136</v>
      </c>
      <c r="AV155" s="207" t="s">
        <v>136</v>
      </c>
      <c r="AW155" s="207" t="s">
        <v>31</v>
      </c>
      <c r="AX155" s="207" t="s">
        <v>73</v>
      </c>
      <c r="AY155" s="216" t="s">
        <v>177</v>
      </c>
    </row>
    <row r="156" s="217" customFormat="true" ht="16.5" hidden="false" customHeight="true" outlineLevel="0" collapsed="false">
      <c r="B156" s="218"/>
      <c r="C156" s="219"/>
      <c r="D156" s="219"/>
      <c r="E156" s="220"/>
      <c r="F156" s="221" t="s">
        <v>186</v>
      </c>
      <c r="G156" s="221"/>
      <c r="H156" s="221"/>
      <c r="I156" s="221"/>
      <c r="J156" s="219"/>
      <c r="K156" s="222" t="n">
        <v>6.97</v>
      </c>
      <c r="L156" s="219"/>
      <c r="M156" s="219"/>
      <c r="N156" s="219"/>
      <c r="O156" s="219"/>
      <c r="P156" s="219"/>
      <c r="Q156" s="219"/>
      <c r="R156" s="223"/>
      <c r="T156" s="224"/>
      <c r="U156" s="219"/>
      <c r="V156" s="219"/>
      <c r="W156" s="219"/>
      <c r="X156" s="219"/>
      <c r="Y156" s="219"/>
      <c r="Z156" s="219"/>
      <c r="AA156" s="225"/>
      <c r="AT156" s="226" t="s">
        <v>185</v>
      </c>
      <c r="AU156" s="226" t="s">
        <v>136</v>
      </c>
      <c r="AV156" s="217" t="s">
        <v>182</v>
      </c>
      <c r="AW156" s="217" t="s">
        <v>31</v>
      </c>
      <c r="AX156" s="217" t="s">
        <v>81</v>
      </c>
      <c r="AY156" s="226" t="s">
        <v>177</v>
      </c>
    </row>
    <row r="157" s="32" customFormat="true" ht="16.5" hidden="false" customHeight="true" outlineLevel="0" collapsed="false">
      <c r="B157" s="162"/>
      <c r="C157" s="231" t="s">
        <v>383</v>
      </c>
      <c r="D157" s="231" t="s">
        <v>245</v>
      </c>
      <c r="E157" s="232" t="s">
        <v>246</v>
      </c>
      <c r="F157" s="233" t="s">
        <v>247</v>
      </c>
      <c r="G157" s="233"/>
      <c r="H157" s="233"/>
      <c r="I157" s="233"/>
      <c r="J157" s="234" t="s">
        <v>181</v>
      </c>
      <c r="K157" s="235" t="n">
        <v>7.667</v>
      </c>
      <c r="L157" s="236" t="n">
        <v>0</v>
      </c>
      <c r="M157" s="236"/>
      <c r="N157" s="237" t="n">
        <f aca="false">ROUND(L157*K157,2)</f>
        <v>0</v>
      </c>
      <c r="O157" s="237"/>
      <c r="P157" s="237"/>
      <c r="Q157" s="237"/>
      <c r="R157" s="164"/>
      <c r="T157" s="204"/>
      <c r="U157" s="44" t="s">
        <v>38</v>
      </c>
      <c r="V157" s="34"/>
      <c r="W157" s="205" t="n">
        <f aca="false">V157*K157</f>
        <v>0</v>
      </c>
      <c r="X157" s="205" t="n">
        <v>0</v>
      </c>
      <c r="Y157" s="205" t="n">
        <f aca="false">X157*K157</f>
        <v>0</v>
      </c>
      <c r="Z157" s="205" t="n">
        <v>0</v>
      </c>
      <c r="AA157" s="206" t="n">
        <f aca="false">Z157*K157</f>
        <v>0</v>
      </c>
      <c r="AR157" s="10" t="s">
        <v>248</v>
      </c>
      <c r="AT157" s="10" t="s">
        <v>245</v>
      </c>
      <c r="AU157" s="10" t="s">
        <v>136</v>
      </c>
      <c r="AY157" s="10" t="s">
        <v>177</v>
      </c>
      <c r="BE157" s="123" t="n">
        <f aca="false">IF(U157="základní",N157,0)</f>
        <v>0</v>
      </c>
      <c r="BF157" s="123" t="n">
        <f aca="false">IF(U157="snížená",N157,0)</f>
        <v>0</v>
      </c>
      <c r="BG157" s="123" t="n">
        <f aca="false">IF(U157="zákl. přenesená",N157,0)</f>
        <v>0</v>
      </c>
      <c r="BH157" s="123" t="n">
        <f aca="false">IF(U157="sníž. přenesená",N157,0)</f>
        <v>0</v>
      </c>
      <c r="BI157" s="123" t="n">
        <f aca="false">IF(U157="nulová",N157,0)</f>
        <v>0</v>
      </c>
      <c r="BJ157" s="10" t="s">
        <v>81</v>
      </c>
      <c r="BK157" s="123" t="n">
        <f aca="false">ROUND(L157*K157,2)</f>
        <v>0</v>
      </c>
      <c r="BL157" s="10" t="s">
        <v>227</v>
      </c>
      <c r="BM157" s="10" t="s">
        <v>384</v>
      </c>
    </row>
    <row r="158" s="207" customFormat="true" ht="16.5" hidden="false" customHeight="true" outlineLevel="0" collapsed="false">
      <c r="B158" s="208"/>
      <c r="C158" s="209"/>
      <c r="D158" s="209"/>
      <c r="E158" s="210"/>
      <c r="F158" s="211" t="s">
        <v>385</v>
      </c>
      <c r="G158" s="211"/>
      <c r="H158" s="211"/>
      <c r="I158" s="211"/>
      <c r="J158" s="209"/>
      <c r="K158" s="212" t="n">
        <v>7.667</v>
      </c>
      <c r="L158" s="209"/>
      <c r="M158" s="209"/>
      <c r="N158" s="209"/>
      <c r="O158" s="209"/>
      <c r="P158" s="209"/>
      <c r="Q158" s="209"/>
      <c r="R158" s="213"/>
      <c r="T158" s="214"/>
      <c r="U158" s="209"/>
      <c r="V158" s="209"/>
      <c r="W158" s="209"/>
      <c r="X158" s="209"/>
      <c r="Y158" s="209"/>
      <c r="Z158" s="209"/>
      <c r="AA158" s="215"/>
      <c r="AT158" s="216" t="s">
        <v>185</v>
      </c>
      <c r="AU158" s="216" t="s">
        <v>136</v>
      </c>
      <c r="AV158" s="207" t="s">
        <v>136</v>
      </c>
      <c r="AW158" s="207" t="s">
        <v>31</v>
      </c>
      <c r="AX158" s="207" t="s">
        <v>73</v>
      </c>
      <c r="AY158" s="216" t="s">
        <v>177</v>
      </c>
    </row>
    <row r="159" s="217" customFormat="true" ht="16.5" hidden="false" customHeight="true" outlineLevel="0" collapsed="false">
      <c r="B159" s="218"/>
      <c r="C159" s="219"/>
      <c r="D159" s="219"/>
      <c r="E159" s="220"/>
      <c r="F159" s="221" t="s">
        <v>186</v>
      </c>
      <c r="G159" s="221"/>
      <c r="H159" s="221"/>
      <c r="I159" s="221"/>
      <c r="J159" s="219"/>
      <c r="K159" s="222" t="n">
        <v>7.667</v>
      </c>
      <c r="L159" s="219"/>
      <c r="M159" s="219"/>
      <c r="N159" s="219"/>
      <c r="O159" s="219"/>
      <c r="P159" s="219"/>
      <c r="Q159" s="219"/>
      <c r="R159" s="223"/>
      <c r="T159" s="224"/>
      <c r="U159" s="219"/>
      <c r="V159" s="219"/>
      <c r="W159" s="219"/>
      <c r="X159" s="219"/>
      <c r="Y159" s="219"/>
      <c r="Z159" s="219"/>
      <c r="AA159" s="225"/>
      <c r="AT159" s="226" t="s">
        <v>185</v>
      </c>
      <c r="AU159" s="226" t="s">
        <v>136</v>
      </c>
      <c r="AV159" s="217" t="s">
        <v>182</v>
      </c>
      <c r="AW159" s="217" t="s">
        <v>31</v>
      </c>
      <c r="AX159" s="217" t="s">
        <v>81</v>
      </c>
      <c r="AY159" s="226" t="s">
        <v>177</v>
      </c>
    </row>
    <row r="160" s="32" customFormat="true" ht="16.5" hidden="false" customHeight="true" outlineLevel="0" collapsed="false">
      <c r="B160" s="162"/>
      <c r="C160" s="197" t="s">
        <v>386</v>
      </c>
      <c r="D160" s="197" t="s">
        <v>178</v>
      </c>
      <c r="E160" s="198" t="s">
        <v>252</v>
      </c>
      <c r="F160" s="199" t="s">
        <v>253</v>
      </c>
      <c r="G160" s="199"/>
      <c r="H160" s="199"/>
      <c r="I160" s="199"/>
      <c r="J160" s="200" t="s">
        <v>181</v>
      </c>
      <c r="K160" s="201" t="n">
        <v>6.97</v>
      </c>
      <c r="L160" s="202" t="n">
        <v>0</v>
      </c>
      <c r="M160" s="202"/>
      <c r="N160" s="203" t="n">
        <f aca="false">ROUND(L160*K160,2)</f>
        <v>0</v>
      </c>
      <c r="O160" s="203"/>
      <c r="P160" s="203"/>
      <c r="Q160" s="203"/>
      <c r="R160" s="164"/>
      <c r="T160" s="204"/>
      <c r="U160" s="44" t="s">
        <v>38</v>
      </c>
      <c r="V160" s="34"/>
      <c r="W160" s="205" t="n">
        <f aca="false">V160*K160</f>
        <v>0</v>
      </c>
      <c r="X160" s="205" t="n">
        <v>0</v>
      </c>
      <c r="Y160" s="205" t="n">
        <f aca="false">X160*K160</f>
        <v>0</v>
      </c>
      <c r="Z160" s="205" t="n">
        <v>0</v>
      </c>
      <c r="AA160" s="206" t="n">
        <f aca="false">Z160*K160</f>
        <v>0</v>
      </c>
      <c r="AR160" s="10" t="s">
        <v>227</v>
      </c>
      <c r="AT160" s="10" t="s">
        <v>178</v>
      </c>
      <c r="AU160" s="10" t="s">
        <v>136</v>
      </c>
      <c r="AY160" s="10" t="s">
        <v>177</v>
      </c>
      <c r="BE160" s="123" t="n">
        <f aca="false">IF(U160="základní",N160,0)</f>
        <v>0</v>
      </c>
      <c r="BF160" s="123" t="n">
        <f aca="false">IF(U160="snížená",N160,0)</f>
        <v>0</v>
      </c>
      <c r="BG160" s="123" t="n">
        <f aca="false">IF(U160="zákl. přenesená",N160,0)</f>
        <v>0</v>
      </c>
      <c r="BH160" s="123" t="n">
        <f aca="false">IF(U160="sníž. přenesená",N160,0)</f>
        <v>0</v>
      </c>
      <c r="BI160" s="123" t="n">
        <f aca="false">IF(U160="nulová",N160,0)</f>
        <v>0</v>
      </c>
      <c r="BJ160" s="10" t="s">
        <v>81</v>
      </c>
      <c r="BK160" s="123" t="n">
        <f aca="false">ROUND(L160*K160,2)</f>
        <v>0</v>
      </c>
      <c r="BL160" s="10" t="s">
        <v>227</v>
      </c>
      <c r="BM160" s="10" t="s">
        <v>387</v>
      </c>
    </row>
    <row r="161" s="32" customFormat="true" ht="16.5" hidden="false" customHeight="true" outlineLevel="0" collapsed="false">
      <c r="B161" s="162"/>
      <c r="C161" s="197" t="s">
        <v>240</v>
      </c>
      <c r="D161" s="197" t="s">
        <v>178</v>
      </c>
      <c r="E161" s="198" t="s">
        <v>256</v>
      </c>
      <c r="F161" s="199" t="s">
        <v>257</v>
      </c>
      <c r="G161" s="199"/>
      <c r="H161" s="199"/>
      <c r="I161" s="199"/>
      <c r="J161" s="200" t="s">
        <v>197</v>
      </c>
      <c r="K161" s="201" t="n">
        <v>18.1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388</v>
      </c>
    </row>
    <row r="162" s="207" customFormat="true" ht="16.5" hidden="false" customHeight="true" outlineLevel="0" collapsed="false">
      <c r="B162" s="208"/>
      <c r="C162" s="209"/>
      <c r="D162" s="209"/>
      <c r="E162" s="210"/>
      <c r="F162" s="211" t="s">
        <v>389</v>
      </c>
      <c r="G162" s="211"/>
      <c r="H162" s="211"/>
      <c r="I162" s="211"/>
      <c r="J162" s="209"/>
      <c r="K162" s="212" t="n">
        <v>5.3</v>
      </c>
      <c r="L162" s="209"/>
      <c r="M162" s="209"/>
      <c r="N162" s="209"/>
      <c r="O162" s="209"/>
      <c r="P162" s="209"/>
      <c r="Q162" s="209"/>
      <c r="R162" s="213"/>
      <c r="T162" s="214"/>
      <c r="U162" s="209"/>
      <c r="V162" s="209"/>
      <c r="W162" s="209"/>
      <c r="X162" s="209"/>
      <c r="Y162" s="209"/>
      <c r="Z162" s="209"/>
      <c r="AA162" s="215"/>
      <c r="AT162" s="216" t="s">
        <v>185</v>
      </c>
      <c r="AU162" s="216" t="s">
        <v>136</v>
      </c>
      <c r="AV162" s="207" t="s">
        <v>136</v>
      </c>
      <c r="AW162" s="207" t="s">
        <v>31</v>
      </c>
      <c r="AX162" s="207" t="s">
        <v>73</v>
      </c>
      <c r="AY162" s="216" t="s">
        <v>177</v>
      </c>
    </row>
    <row r="163" customFormat="false" ht="16.5" hidden="false" customHeight="true" outlineLevel="0" collapsed="false">
      <c r="A163" s="207"/>
      <c r="B163" s="208"/>
      <c r="C163" s="209"/>
      <c r="D163" s="209"/>
      <c r="E163" s="210"/>
      <c r="F163" s="227" t="s">
        <v>390</v>
      </c>
      <c r="G163" s="227"/>
      <c r="H163" s="227"/>
      <c r="I163" s="227"/>
      <c r="J163" s="209"/>
      <c r="K163" s="212" t="n">
        <v>6.7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391</v>
      </c>
      <c r="G164" s="227"/>
      <c r="H164" s="227"/>
      <c r="I164" s="227"/>
      <c r="J164" s="209"/>
      <c r="K164" s="212" t="n">
        <v>6.1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s="217" customFormat="true" ht="16.5" hidden="false" customHeight="true" outlineLevel="0" collapsed="false">
      <c r="B165" s="218"/>
      <c r="C165" s="219"/>
      <c r="D165" s="219"/>
      <c r="E165" s="220"/>
      <c r="F165" s="221" t="s">
        <v>186</v>
      </c>
      <c r="G165" s="221"/>
      <c r="H165" s="221"/>
      <c r="I165" s="221"/>
      <c r="J165" s="219"/>
      <c r="K165" s="222" t="n">
        <v>18.1</v>
      </c>
      <c r="L165" s="219"/>
      <c r="M165" s="219"/>
      <c r="N165" s="219"/>
      <c r="O165" s="219"/>
      <c r="P165" s="219"/>
      <c r="Q165" s="219"/>
      <c r="R165" s="223"/>
      <c r="T165" s="224"/>
      <c r="U165" s="219"/>
      <c r="V165" s="219"/>
      <c r="W165" s="219"/>
      <c r="X165" s="219"/>
      <c r="Y165" s="219"/>
      <c r="Z165" s="219"/>
      <c r="AA165" s="225"/>
      <c r="AT165" s="226" t="s">
        <v>185</v>
      </c>
      <c r="AU165" s="226" t="s">
        <v>136</v>
      </c>
      <c r="AV165" s="217" t="s">
        <v>182</v>
      </c>
      <c r="AW165" s="217" t="s">
        <v>31</v>
      </c>
      <c r="AX165" s="217" t="s">
        <v>81</v>
      </c>
      <c r="AY165" s="226" t="s">
        <v>177</v>
      </c>
    </row>
    <row r="166" s="32" customFormat="true" ht="25.5" hidden="false" customHeight="true" outlineLevel="0" collapsed="false">
      <c r="B166" s="162"/>
      <c r="C166" s="197" t="s">
        <v>244</v>
      </c>
      <c r="D166" s="197" t="s">
        <v>178</v>
      </c>
      <c r="E166" s="198" t="s">
        <v>262</v>
      </c>
      <c r="F166" s="199" t="s">
        <v>263</v>
      </c>
      <c r="G166" s="199"/>
      <c r="H166" s="199"/>
      <c r="I166" s="199"/>
      <c r="J166" s="200" t="s">
        <v>181</v>
      </c>
      <c r="K166" s="201" t="n">
        <v>6.97</v>
      </c>
      <c r="L166" s="202" t="n">
        <v>0</v>
      </c>
      <c r="M166" s="202"/>
      <c r="N166" s="203" t="n">
        <f aca="false">ROUND(L166*K166,2)</f>
        <v>0</v>
      </c>
      <c r="O166" s="203"/>
      <c r="P166" s="203"/>
      <c r="Q166" s="203"/>
      <c r="R166" s="164"/>
      <c r="T166" s="204"/>
      <c r="U166" s="44" t="s">
        <v>38</v>
      </c>
      <c r="V166" s="34"/>
      <c r="W166" s="205" t="n">
        <f aca="false">V166*K166</f>
        <v>0</v>
      </c>
      <c r="X166" s="205" t="n">
        <v>0</v>
      </c>
      <c r="Y166" s="205" t="n">
        <f aca="false">X166*K166</f>
        <v>0</v>
      </c>
      <c r="Z166" s="205" t="n">
        <v>0</v>
      </c>
      <c r="AA166" s="206" t="n">
        <f aca="false">Z166*K166</f>
        <v>0</v>
      </c>
      <c r="AR166" s="10" t="s">
        <v>227</v>
      </c>
      <c r="AT166" s="10" t="s">
        <v>178</v>
      </c>
      <c r="AU166" s="10" t="s">
        <v>136</v>
      </c>
      <c r="AY166" s="10" t="s">
        <v>177</v>
      </c>
      <c r="BE166" s="123" t="n">
        <f aca="false">IF(U166="základní",N166,0)</f>
        <v>0</v>
      </c>
      <c r="BF166" s="123" t="n">
        <f aca="false">IF(U166="snížená",N166,0)</f>
        <v>0</v>
      </c>
      <c r="BG166" s="123" t="n">
        <f aca="false">IF(U166="zákl. přenesená",N166,0)</f>
        <v>0</v>
      </c>
      <c r="BH166" s="123" t="n">
        <f aca="false">IF(U166="sníž. přenesená",N166,0)</f>
        <v>0</v>
      </c>
      <c r="BI166" s="123" t="n">
        <f aca="false">IF(U166="nulová",N166,0)</f>
        <v>0</v>
      </c>
      <c r="BJ166" s="10" t="s">
        <v>81</v>
      </c>
      <c r="BK166" s="123" t="n">
        <f aca="false">ROUND(L166*K166,2)</f>
        <v>0</v>
      </c>
      <c r="BL166" s="10" t="s">
        <v>227</v>
      </c>
      <c r="BM166" s="10" t="s">
        <v>392</v>
      </c>
    </row>
    <row r="167" s="207" customFormat="true" ht="16.5" hidden="false" customHeight="true" outlineLevel="0" collapsed="false">
      <c r="B167" s="208"/>
      <c r="C167" s="209"/>
      <c r="D167" s="209"/>
      <c r="E167" s="210"/>
      <c r="F167" s="211" t="s">
        <v>364</v>
      </c>
      <c r="G167" s="211"/>
      <c r="H167" s="211"/>
      <c r="I167" s="211"/>
      <c r="J167" s="209"/>
      <c r="K167" s="212" t="n">
        <v>6.97</v>
      </c>
      <c r="L167" s="209"/>
      <c r="M167" s="209"/>
      <c r="N167" s="209"/>
      <c r="O167" s="209"/>
      <c r="P167" s="209"/>
      <c r="Q167" s="209"/>
      <c r="R167" s="213"/>
      <c r="T167" s="214"/>
      <c r="U167" s="209"/>
      <c r="V167" s="209"/>
      <c r="W167" s="209"/>
      <c r="X167" s="209"/>
      <c r="Y167" s="209"/>
      <c r="Z167" s="209"/>
      <c r="AA167" s="215"/>
      <c r="AT167" s="216" t="s">
        <v>185</v>
      </c>
      <c r="AU167" s="216" t="s">
        <v>136</v>
      </c>
      <c r="AV167" s="207" t="s">
        <v>136</v>
      </c>
      <c r="AW167" s="207" t="s">
        <v>31</v>
      </c>
      <c r="AX167" s="207" t="s">
        <v>73</v>
      </c>
      <c r="AY167" s="216" t="s">
        <v>177</v>
      </c>
    </row>
    <row r="168" s="217" customFormat="true" ht="16.5" hidden="false" customHeight="true" outlineLevel="0" collapsed="false">
      <c r="B168" s="218"/>
      <c r="C168" s="219"/>
      <c r="D168" s="219"/>
      <c r="E168" s="220"/>
      <c r="F168" s="221" t="s">
        <v>186</v>
      </c>
      <c r="G168" s="221"/>
      <c r="H168" s="221"/>
      <c r="I168" s="221"/>
      <c r="J168" s="219"/>
      <c r="K168" s="222" t="n">
        <v>6.97</v>
      </c>
      <c r="L168" s="219"/>
      <c r="M168" s="219"/>
      <c r="N168" s="219"/>
      <c r="O168" s="219"/>
      <c r="P168" s="219"/>
      <c r="Q168" s="219"/>
      <c r="R168" s="223"/>
      <c r="T168" s="224"/>
      <c r="U168" s="219"/>
      <c r="V168" s="219"/>
      <c r="W168" s="219"/>
      <c r="X168" s="219"/>
      <c r="Y168" s="219"/>
      <c r="Z168" s="219"/>
      <c r="AA168" s="225"/>
      <c r="AT168" s="226" t="s">
        <v>185</v>
      </c>
      <c r="AU168" s="226" t="s">
        <v>136</v>
      </c>
      <c r="AV168" s="217" t="s">
        <v>182</v>
      </c>
      <c r="AW168" s="217" t="s">
        <v>31</v>
      </c>
      <c r="AX168" s="217" t="s">
        <v>81</v>
      </c>
      <c r="AY168" s="226" t="s">
        <v>177</v>
      </c>
    </row>
    <row r="169" s="32" customFormat="true" ht="25.5" hidden="false" customHeight="true" outlineLevel="0" collapsed="false">
      <c r="B169" s="162"/>
      <c r="C169" s="197" t="s">
        <v>251</v>
      </c>
      <c r="D169" s="197" t="s">
        <v>178</v>
      </c>
      <c r="E169" s="198" t="s">
        <v>266</v>
      </c>
      <c r="F169" s="199" t="s">
        <v>267</v>
      </c>
      <c r="G169" s="199"/>
      <c r="H169" s="199"/>
      <c r="I169" s="199"/>
      <c r="J169" s="200" t="s">
        <v>238</v>
      </c>
      <c r="K169" s="229" t="n">
        <v>0</v>
      </c>
      <c r="L169" s="202" t="n">
        <v>0</v>
      </c>
      <c r="M169" s="202"/>
      <c r="N169" s="203" t="n">
        <f aca="false">ROUND(L169*K169,2)</f>
        <v>0</v>
      </c>
      <c r="O169" s="203"/>
      <c r="P169" s="203"/>
      <c r="Q169" s="203"/>
      <c r="R169" s="164"/>
      <c r="T169" s="204"/>
      <c r="U169" s="44" t="s">
        <v>38</v>
      </c>
      <c r="V169" s="34"/>
      <c r="W169" s="205" t="n">
        <f aca="false">V169*K169</f>
        <v>0</v>
      </c>
      <c r="X169" s="205" t="n">
        <v>0</v>
      </c>
      <c r="Y169" s="205" t="n">
        <f aca="false">X169*K169</f>
        <v>0</v>
      </c>
      <c r="Z169" s="205" t="n">
        <v>0</v>
      </c>
      <c r="AA169" s="206" t="n">
        <f aca="false">Z169*K169</f>
        <v>0</v>
      </c>
      <c r="AR169" s="10" t="s">
        <v>227</v>
      </c>
      <c r="AT169" s="10" t="s">
        <v>178</v>
      </c>
      <c r="AU169" s="10" t="s">
        <v>136</v>
      </c>
      <c r="AY169" s="10" t="s">
        <v>177</v>
      </c>
      <c r="BE169" s="123" t="n">
        <f aca="false">IF(U169="základní",N169,0)</f>
        <v>0</v>
      </c>
      <c r="BF169" s="123" t="n">
        <f aca="false">IF(U169="snížená",N169,0)</f>
        <v>0</v>
      </c>
      <c r="BG169" s="123" t="n">
        <f aca="false">IF(U169="zákl. přenesená",N169,0)</f>
        <v>0</v>
      </c>
      <c r="BH169" s="123" t="n">
        <f aca="false">IF(U169="sníž. přenesená",N169,0)</f>
        <v>0</v>
      </c>
      <c r="BI169" s="123" t="n">
        <f aca="false">IF(U169="nulová",N169,0)</f>
        <v>0</v>
      </c>
      <c r="BJ169" s="10" t="s">
        <v>81</v>
      </c>
      <c r="BK169" s="123" t="n">
        <f aca="false">ROUND(L169*K169,2)</f>
        <v>0</v>
      </c>
      <c r="BL169" s="10" t="s">
        <v>227</v>
      </c>
      <c r="BM169" s="10" t="s">
        <v>393</v>
      </c>
    </row>
    <row r="170" s="183" customFormat="true" ht="29.85" hidden="false" customHeight="true" outlineLevel="0" collapsed="false">
      <c r="B170" s="184"/>
      <c r="C170" s="185"/>
      <c r="D170" s="195" t="s">
        <v>152</v>
      </c>
      <c r="E170" s="195"/>
      <c r="F170" s="195"/>
      <c r="G170" s="195"/>
      <c r="H170" s="195"/>
      <c r="I170" s="195"/>
      <c r="J170" s="195"/>
      <c r="K170" s="195"/>
      <c r="L170" s="195"/>
      <c r="M170" s="195"/>
      <c r="N170" s="230" t="n">
        <f aca="false">BK170</f>
        <v>0</v>
      </c>
      <c r="O170" s="230"/>
      <c r="P170" s="230"/>
      <c r="Q170" s="230"/>
      <c r="R170" s="188"/>
      <c r="T170" s="189"/>
      <c r="U170" s="185"/>
      <c r="V170" s="185"/>
      <c r="W170" s="190" t="n">
        <f aca="false">SUM(W171:W181)</f>
        <v>0</v>
      </c>
      <c r="X170" s="185"/>
      <c r="Y170" s="190" t="n">
        <f aca="false">SUM(Y171:Y181)</f>
        <v>0</v>
      </c>
      <c r="Z170" s="185"/>
      <c r="AA170" s="191" t="n">
        <f aca="false">SUM(AA171:AA181)</f>
        <v>0</v>
      </c>
      <c r="AR170" s="192" t="s">
        <v>136</v>
      </c>
      <c r="AT170" s="193" t="s">
        <v>72</v>
      </c>
      <c r="AU170" s="193" t="s">
        <v>81</v>
      </c>
      <c r="AY170" s="192" t="s">
        <v>177</v>
      </c>
      <c r="BK170" s="194" t="n">
        <f aca="false">SUM(BK171:BK181)</f>
        <v>0</v>
      </c>
    </row>
    <row r="171" s="32" customFormat="true" ht="38.25" hidden="false" customHeight="true" outlineLevel="0" collapsed="false">
      <c r="B171" s="162"/>
      <c r="C171" s="197" t="s">
        <v>255</v>
      </c>
      <c r="D171" s="197" t="s">
        <v>178</v>
      </c>
      <c r="E171" s="198" t="s">
        <v>270</v>
      </c>
      <c r="F171" s="199" t="s">
        <v>271</v>
      </c>
      <c r="G171" s="199"/>
      <c r="H171" s="199"/>
      <c r="I171" s="199"/>
      <c r="J171" s="200" t="s">
        <v>181</v>
      </c>
      <c r="K171" s="201" t="n">
        <v>38.635</v>
      </c>
      <c r="L171" s="202" t="n">
        <v>0</v>
      </c>
      <c r="M171" s="202"/>
      <c r="N171" s="203" t="n">
        <f aca="false">ROUND(L171*K171,2)</f>
        <v>0</v>
      </c>
      <c r="O171" s="203"/>
      <c r="P171" s="203"/>
      <c r="Q171" s="203"/>
      <c r="R171" s="164"/>
      <c r="T171" s="204"/>
      <c r="U171" s="44" t="s">
        <v>38</v>
      </c>
      <c r="V171" s="34"/>
      <c r="W171" s="205" t="n">
        <f aca="false">V171*K171</f>
        <v>0</v>
      </c>
      <c r="X171" s="205" t="n">
        <v>0</v>
      </c>
      <c r="Y171" s="205" t="n">
        <f aca="false">X171*K171</f>
        <v>0</v>
      </c>
      <c r="Z171" s="205" t="n">
        <v>0</v>
      </c>
      <c r="AA171" s="206" t="n">
        <f aca="false">Z171*K171</f>
        <v>0</v>
      </c>
      <c r="AR171" s="10" t="s">
        <v>227</v>
      </c>
      <c r="AT171" s="10" t="s">
        <v>178</v>
      </c>
      <c r="AU171" s="10" t="s">
        <v>136</v>
      </c>
      <c r="AY171" s="10" t="s">
        <v>177</v>
      </c>
      <c r="BE171" s="123" t="n">
        <f aca="false">IF(U171="základní",N171,0)</f>
        <v>0</v>
      </c>
      <c r="BF171" s="123" t="n">
        <f aca="false">IF(U171="snížená",N171,0)</f>
        <v>0</v>
      </c>
      <c r="BG171" s="123" t="n">
        <f aca="false">IF(U171="zákl. přenesená",N171,0)</f>
        <v>0</v>
      </c>
      <c r="BH171" s="123" t="n">
        <f aca="false">IF(U171="sníž. přenesená",N171,0)</f>
        <v>0</v>
      </c>
      <c r="BI171" s="123" t="n">
        <f aca="false">IF(U171="nulová",N171,0)</f>
        <v>0</v>
      </c>
      <c r="BJ171" s="10" t="s">
        <v>81</v>
      </c>
      <c r="BK171" s="123" t="n">
        <f aca="false">ROUND(L171*K171,2)</f>
        <v>0</v>
      </c>
      <c r="BL171" s="10" t="s">
        <v>227</v>
      </c>
      <c r="BM171" s="10" t="s">
        <v>394</v>
      </c>
    </row>
    <row r="172" s="207" customFormat="true" ht="16.5" hidden="false" customHeight="true" outlineLevel="0" collapsed="false">
      <c r="B172" s="208"/>
      <c r="C172" s="209"/>
      <c r="D172" s="209"/>
      <c r="E172" s="210"/>
      <c r="F172" s="211" t="s">
        <v>395</v>
      </c>
      <c r="G172" s="211"/>
      <c r="H172" s="211"/>
      <c r="I172" s="211"/>
      <c r="J172" s="209"/>
      <c r="K172" s="212" t="n">
        <v>11.219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396</v>
      </c>
      <c r="G173" s="227"/>
      <c r="H173" s="227"/>
      <c r="I173" s="227"/>
      <c r="J173" s="209"/>
      <c r="K173" s="212" t="n">
        <v>13.213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397</v>
      </c>
      <c r="G174" s="227"/>
      <c r="H174" s="227"/>
      <c r="I174" s="227"/>
      <c r="J174" s="209"/>
      <c r="K174" s="212" t="n">
        <v>12.403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348</v>
      </c>
      <c r="G175" s="227"/>
      <c r="H175" s="227"/>
      <c r="I175" s="227"/>
      <c r="J175" s="209"/>
      <c r="K175" s="212" t="n">
        <v>1.8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s="217" customFormat="true" ht="16.5" hidden="false" customHeight="true" outlineLevel="0" collapsed="false">
      <c r="B176" s="218"/>
      <c r="C176" s="219"/>
      <c r="D176" s="219"/>
      <c r="E176" s="220"/>
      <c r="F176" s="221" t="s">
        <v>186</v>
      </c>
      <c r="G176" s="221"/>
      <c r="H176" s="221"/>
      <c r="I176" s="221"/>
      <c r="J176" s="219"/>
      <c r="K176" s="222" t="n">
        <v>38.635</v>
      </c>
      <c r="L176" s="219"/>
      <c r="M176" s="219"/>
      <c r="N176" s="219"/>
      <c r="O176" s="219"/>
      <c r="P176" s="219"/>
      <c r="Q176" s="219"/>
      <c r="R176" s="223"/>
      <c r="T176" s="224"/>
      <c r="U176" s="219"/>
      <c r="V176" s="219"/>
      <c r="W176" s="219"/>
      <c r="X176" s="219"/>
      <c r="Y176" s="219"/>
      <c r="Z176" s="219"/>
      <c r="AA176" s="225"/>
      <c r="AT176" s="226" t="s">
        <v>185</v>
      </c>
      <c r="AU176" s="226" t="s">
        <v>136</v>
      </c>
      <c r="AV176" s="217" t="s">
        <v>182</v>
      </c>
      <c r="AW176" s="217" t="s">
        <v>31</v>
      </c>
      <c r="AX176" s="217" t="s">
        <v>81</v>
      </c>
      <c r="AY176" s="226" t="s">
        <v>177</v>
      </c>
    </row>
    <row r="177" s="32" customFormat="true" ht="25.5" hidden="false" customHeight="true" outlineLevel="0" collapsed="false">
      <c r="B177" s="162"/>
      <c r="C177" s="231" t="s">
        <v>248</v>
      </c>
      <c r="D177" s="231" t="s">
        <v>245</v>
      </c>
      <c r="E177" s="232" t="s">
        <v>277</v>
      </c>
      <c r="F177" s="233" t="s">
        <v>278</v>
      </c>
      <c r="G177" s="233"/>
      <c r="H177" s="233"/>
      <c r="I177" s="233"/>
      <c r="J177" s="234" t="s">
        <v>181</v>
      </c>
      <c r="K177" s="235" t="n">
        <v>42.499</v>
      </c>
      <c r="L177" s="236" t="n">
        <v>0</v>
      </c>
      <c r="M177" s="236"/>
      <c r="N177" s="237" t="n">
        <f aca="false">ROUND(L177*K177,2)</f>
        <v>0</v>
      </c>
      <c r="O177" s="237"/>
      <c r="P177" s="237"/>
      <c r="Q177" s="237"/>
      <c r="R177" s="164"/>
      <c r="T177" s="204"/>
      <c r="U177" s="44" t="s">
        <v>38</v>
      </c>
      <c r="V177" s="34"/>
      <c r="W177" s="205" t="n">
        <f aca="false">V177*K177</f>
        <v>0</v>
      </c>
      <c r="X177" s="205" t="n">
        <v>0</v>
      </c>
      <c r="Y177" s="205" t="n">
        <f aca="false">X177*K177</f>
        <v>0</v>
      </c>
      <c r="Z177" s="205" t="n">
        <v>0</v>
      </c>
      <c r="AA177" s="206" t="n">
        <f aca="false">Z177*K177</f>
        <v>0</v>
      </c>
      <c r="AR177" s="10" t="s">
        <v>248</v>
      </c>
      <c r="AT177" s="10" t="s">
        <v>245</v>
      </c>
      <c r="AU177" s="10" t="s">
        <v>136</v>
      </c>
      <c r="AY177" s="10" t="s">
        <v>177</v>
      </c>
      <c r="BE177" s="123" t="n">
        <f aca="false">IF(U177="základní",N177,0)</f>
        <v>0</v>
      </c>
      <c r="BF177" s="123" t="n">
        <f aca="false">IF(U177="snížená",N177,0)</f>
        <v>0</v>
      </c>
      <c r="BG177" s="123" t="n">
        <f aca="false">IF(U177="zákl. přenesená",N177,0)</f>
        <v>0</v>
      </c>
      <c r="BH177" s="123" t="n">
        <f aca="false">IF(U177="sníž. přenesená",N177,0)</f>
        <v>0</v>
      </c>
      <c r="BI177" s="123" t="n">
        <f aca="false">IF(U177="nulová",N177,0)</f>
        <v>0</v>
      </c>
      <c r="BJ177" s="10" t="s">
        <v>81</v>
      </c>
      <c r="BK177" s="123" t="n">
        <f aca="false">ROUND(L177*K177,2)</f>
        <v>0</v>
      </c>
      <c r="BL177" s="10" t="s">
        <v>227</v>
      </c>
      <c r="BM177" s="10" t="s">
        <v>398</v>
      </c>
    </row>
    <row r="178" s="207" customFormat="true" ht="25.5" hidden="false" customHeight="true" outlineLevel="0" collapsed="false">
      <c r="B178" s="208"/>
      <c r="C178" s="209"/>
      <c r="D178" s="209"/>
      <c r="E178" s="210"/>
      <c r="F178" s="211" t="s">
        <v>399</v>
      </c>
      <c r="G178" s="211"/>
      <c r="H178" s="211"/>
      <c r="I178" s="211"/>
      <c r="J178" s="209"/>
      <c r="K178" s="212" t="n">
        <v>42.499</v>
      </c>
      <c r="L178" s="209"/>
      <c r="M178" s="209"/>
      <c r="N178" s="209"/>
      <c r="O178" s="209"/>
      <c r="P178" s="209"/>
      <c r="Q178" s="209"/>
      <c r="R178" s="213"/>
      <c r="T178" s="214"/>
      <c r="U178" s="209"/>
      <c r="V178" s="209"/>
      <c r="W178" s="209"/>
      <c r="X178" s="209"/>
      <c r="Y178" s="209"/>
      <c r="Z178" s="209"/>
      <c r="AA178" s="215"/>
      <c r="AT178" s="216" t="s">
        <v>185</v>
      </c>
      <c r="AU178" s="216" t="s">
        <v>136</v>
      </c>
      <c r="AV178" s="207" t="s">
        <v>136</v>
      </c>
      <c r="AW178" s="207" t="s">
        <v>31</v>
      </c>
      <c r="AX178" s="207" t="s">
        <v>73</v>
      </c>
      <c r="AY178" s="216" t="s">
        <v>177</v>
      </c>
    </row>
    <row r="179" s="217" customFormat="true" ht="16.5" hidden="false" customHeight="true" outlineLevel="0" collapsed="false">
      <c r="B179" s="218"/>
      <c r="C179" s="219"/>
      <c r="D179" s="219"/>
      <c r="E179" s="220"/>
      <c r="F179" s="221" t="s">
        <v>186</v>
      </c>
      <c r="G179" s="221"/>
      <c r="H179" s="221"/>
      <c r="I179" s="221"/>
      <c r="J179" s="219"/>
      <c r="K179" s="222" t="n">
        <v>42.499</v>
      </c>
      <c r="L179" s="219"/>
      <c r="M179" s="219"/>
      <c r="N179" s="219"/>
      <c r="O179" s="219"/>
      <c r="P179" s="219"/>
      <c r="Q179" s="219"/>
      <c r="R179" s="223"/>
      <c r="T179" s="224"/>
      <c r="U179" s="219"/>
      <c r="V179" s="219"/>
      <c r="W179" s="219"/>
      <c r="X179" s="219"/>
      <c r="Y179" s="219"/>
      <c r="Z179" s="219"/>
      <c r="AA179" s="225"/>
      <c r="AT179" s="226" t="s">
        <v>185</v>
      </c>
      <c r="AU179" s="226" t="s">
        <v>136</v>
      </c>
      <c r="AV179" s="217" t="s">
        <v>182</v>
      </c>
      <c r="AW179" s="217" t="s">
        <v>31</v>
      </c>
      <c r="AX179" s="217" t="s">
        <v>81</v>
      </c>
      <c r="AY179" s="226" t="s">
        <v>177</v>
      </c>
    </row>
    <row r="180" s="32" customFormat="true" ht="25.5" hidden="false" customHeight="true" outlineLevel="0" collapsed="false">
      <c r="B180" s="162"/>
      <c r="C180" s="197" t="s">
        <v>265</v>
      </c>
      <c r="D180" s="197" t="s">
        <v>178</v>
      </c>
      <c r="E180" s="198" t="s">
        <v>282</v>
      </c>
      <c r="F180" s="199" t="s">
        <v>283</v>
      </c>
      <c r="G180" s="199"/>
      <c r="H180" s="199"/>
      <c r="I180" s="199"/>
      <c r="J180" s="200" t="s">
        <v>197</v>
      </c>
      <c r="K180" s="201" t="n">
        <v>27.1</v>
      </c>
      <c r="L180" s="202" t="n">
        <v>0</v>
      </c>
      <c r="M180" s="202"/>
      <c r="N180" s="203" t="n">
        <f aca="false">ROUND(L180*K180,2)</f>
        <v>0</v>
      </c>
      <c r="O180" s="203"/>
      <c r="P180" s="203"/>
      <c r="Q180" s="203"/>
      <c r="R180" s="164"/>
      <c r="T180" s="204"/>
      <c r="U180" s="44" t="s">
        <v>38</v>
      </c>
      <c r="V180" s="34"/>
      <c r="W180" s="205" t="n">
        <f aca="false">V180*K180</f>
        <v>0</v>
      </c>
      <c r="X180" s="205" t="n">
        <v>0</v>
      </c>
      <c r="Y180" s="205" t="n">
        <f aca="false">X180*K180</f>
        <v>0</v>
      </c>
      <c r="Z180" s="205" t="n">
        <v>0</v>
      </c>
      <c r="AA180" s="206" t="n">
        <f aca="false">Z180*K180</f>
        <v>0</v>
      </c>
      <c r="AR180" s="10" t="s">
        <v>227</v>
      </c>
      <c r="AT180" s="10" t="s">
        <v>178</v>
      </c>
      <c r="AU180" s="10" t="s">
        <v>136</v>
      </c>
      <c r="AY180" s="10" t="s">
        <v>177</v>
      </c>
      <c r="BE180" s="123" t="n">
        <f aca="false">IF(U180="základní",N180,0)</f>
        <v>0</v>
      </c>
      <c r="BF180" s="123" t="n">
        <f aca="false">IF(U180="snížená",N180,0)</f>
        <v>0</v>
      </c>
      <c r="BG180" s="123" t="n">
        <f aca="false">IF(U180="zákl. přenesená",N180,0)</f>
        <v>0</v>
      </c>
      <c r="BH180" s="123" t="n">
        <f aca="false">IF(U180="sníž. přenesená",N180,0)</f>
        <v>0</v>
      </c>
      <c r="BI180" s="123" t="n">
        <f aca="false">IF(U180="nulová",N180,0)</f>
        <v>0</v>
      </c>
      <c r="BJ180" s="10" t="s">
        <v>81</v>
      </c>
      <c r="BK180" s="123" t="n">
        <f aca="false">ROUND(L180*K180,2)</f>
        <v>0</v>
      </c>
      <c r="BL180" s="10" t="s">
        <v>227</v>
      </c>
      <c r="BM180" s="10" t="s">
        <v>400</v>
      </c>
    </row>
    <row r="181" customFormat="false" ht="25.5" hidden="false" customHeight="true" outlineLevel="0" collapsed="false">
      <c r="A181" s="32"/>
      <c r="B181" s="162"/>
      <c r="C181" s="197" t="s">
        <v>269</v>
      </c>
      <c r="D181" s="197" t="s">
        <v>178</v>
      </c>
      <c r="E181" s="198" t="s">
        <v>286</v>
      </c>
      <c r="F181" s="199" t="s">
        <v>287</v>
      </c>
      <c r="G181" s="199"/>
      <c r="H181" s="199"/>
      <c r="I181" s="199"/>
      <c r="J181" s="200" t="s">
        <v>238</v>
      </c>
      <c r="K181" s="229" t="n">
        <v>0</v>
      </c>
      <c r="L181" s="202" t="n">
        <v>0</v>
      </c>
      <c r="M181" s="202"/>
      <c r="N181" s="203" t="n">
        <f aca="false">ROUND(L181*K181,2)</f>
        <v>0</v>
      </c>
      <c r="O181" s="203"/>
      <c r="P181" s="203"/>
      <c r="Q181" s="203"/>
      <c r="R181" s="164"/>
      <c r="T181" s="204"/>
      <c r="U181" s="44" t="s">
        <v>38</v>
      </c>
      <c r="V181" s="34"/>
      <c r="W181" s="205" t="n">
        <f aca="false">V181*K181</f>
        <v>0</v>
      </c>
      <c r="X181" s="205" t="n">
        <v>0</v>
      </c>
      <c r="Y181" s="205" t="n">
        <f aca="false">X181*K181</f>
        <v>0</v>
      </c>
      <c r="Z181" s="205" t="n">
        <v>0</v>
      </c>
      <c r="AA181" s="206" t="n">
        <f aca="false">Z181*K181</f>
        <v>0</v>
      </c>
      <c r="AR181" s="10" t="s">
        <v>227</v>
      </c>
      <c r="AT181" s="10" t="s">
        <v>178</v>
      </c>
      <c r="AU181" s="10" t="s">
        <v>136</v>
      </c>
      <c r="AY181" s="10" t="s">
        <v>177</v>
      </c>
      <c r="BE181" s="123" t="n">
        <f aca="false">IF(U181="základní",N181,0)</f>
        <v>0</v>
      </c>
      <c r="BF181" s="123" t="n">
        <f aca="false">IF(U181="snížená",N181,0)</f>
        <v>0</v>
      </c>
      <c r="BG181" s="123" t="n">
        <f aca="false">IF(U181="zákl. přenesená",N181,0)</f>
        <v>0</v>
      </c>
      <c r="BH181" s="123" t="n">
        <f aca="false">IF(U181="sníž. přenesená",N181,0)</f>
        <v>0</v>
      </c>
      <c r="BI181" s="123" t="n">
        <f aca="false">IF(U181="nulová",N181,0)</f>
        <v>0</v>
      </c>
      <c r="BJ181" s="10" t="s">
        <v>81</v>
      </c>
      <c r="BK181" s="123" t="n">
        <f aca="false">ROUND(L181*K181,2)</f>
        <v>0</v>
      </c>
      <c r="BL181" s="10" t="s">
        <v>227</v>
      </c>
      <c r="BM181" s="10" t="s">
        <v>401</v>
      </c>
    </row>
    <row r="182" s="183" customFormat="true" ht="29.85" hidden="false" customHeight="true" outlineLevel="0" collapsed="false">
      <c r="B182" s="184"/>
      <c r="C182" s="185"/>
      <c r="D182" s="195" t="s">
        <v>153</v>
      </c>
      <c r="E182" s="195"/>
      <c r="F182" s="195"/>
      <c r="G182" s="195"/>
      <c r="H182" s="195"/>
      <c r="I182" s="195"/>
      <c r="J182" s="195"/>
      <c r="K182" s="195"/>
      <c r="L182" s="195"/>
      <c r="M182" s="195"/>
      <c r="N182" s="230" t="n">
        <f aca="false">BK182</f>
        <v>0</v>
      </c>
      <c r="O182" s="230"/>
      <c r="P182" s="230"/>
      <c r="Q182" s="230"/>
      <c r="R182" s="188"/>
      <c r="T182" s="189"/>
      <c r="U182" s="185"/>
      <c r="V182" s="185"/>
      <c r="W182" s="190" t="n">
        <f aca="false">SUM(W183:W200)</f>
        <v>0</v>
      </c>
      <c r="X182" s="185"/>
      <c r="Y182" s="190" t="n">
        <f aca="false">SUM(Y183:Y200)</f>
        <v>0</v>
      </c>
      <c r="Z182" s="185"/>
      <c r="AA182" s="191" t="n">
        <f aca="false">SUM(AA183:AA200)</f>
        <v>0</v>
      </c>
      <c r="AR182" s="192" t="s">
        <v>136</v>
      </c>
      <c r="AT182" s="193" t="s">
        <v>72</v>
      </c>
      <c r="AU182" s="193" t="s">
        <v>81</v>
      </c>
      <c r="AY182" s="192" t="s">
        <v>177</v>
      </c>
      <c r="BK182" s="194" t="n">
        <f aca="false">SUM(BK183:BK200)</f>
        <v>0</v>
      </c>
    </row>
    <row r="183" s="32" customFormat="true" ht="25.5" hidden="false" customHeight="true" outlineLevel="0" collapsed="false">
      <c r="B183" s="162"/>
      <c r="C183" s="197" t="s">
        <v>276</v>
      </c>
      <c r="D183" s="197" t="s">
        <v>178</v>
      </c>
      <c r="E183" s="198" t="s">
        <v>290</v>
      </c>
      <c r="F183" s="199" t="s">
        <v>291</v>
      </c>
      <c r="G183" s="199"/>
      <c r="H183" s="199"/>
      <c r="I183" s="199"/>
      <c r="J183" s="200" t="s">
        <v>181</v>
      </c>
      <c r="K183" s="201" t="n">
        <v>22.835</v>
      </c>
      <c r="L183" s="202" t="n">
        <v>0</v>
      </c>
      <c r="M183" s="202"/>
      <c r="N183" s="203" t="n">
        <f aca="false">ROUND(L183*K183,2)</f>
        <v>0</v>
      </c>
      <c r="O183" s="203"/>
      <c r="P183" s="203"/>
      <c r="Q183" s="203"/>
      <c r="R183" s="164"/>
      <c r="T183" s="204"/>
      <c r="U183" s="44" t="s">
        <v>38</v>
      </c>
      <c r="V183" s="34"/>
      <c r="W183" s="205" t="n">
        <f aca="false">V183*K183</f>
        <v>0</v>
      </c>
      <c r="X183" s="205" t="n">
        <v>0</v>
      </c>
      <c r="Y183" s="205" t="n">
        <f aca="false">X183*K183</f>
        <v>0</v>
      </c>
      <c r="Z183" s="205" t="n">
        <v>0</v>
      </c>
      <c r="AA183" s="206" t="n">
        <f aca="false">Z183*K183</f>
        <v>0</v>
      </c>
      <c r="AR183" s="10" t="s">
        <v>227</v>
      </c>
      <c r="AT183" s="10" t="s">
        <v>178</v>
      </c>
      <c r="AU183" s="10" t="s">
        <v>136</v>
      </c>
      <c r="AY183" s="10" t="s">
        <v>177</v>
      </c>
      <c r="BE183" s="123" t="n">
        <f aca="false">IF(U183="základní",N183,0)</f>
        <v>0</v>
      </c>
      <c r="BF183" s="123" t="n">
        <f aca="false">IF(U183="snížená",N183,0)</f>
        <v>0</v>
      </c>
      <c r="BG183" s="123" t="n">
        <f aca="false">IF(U183="zákl. přenesená",N183,0)</f>
        <v>0</v>
      </c>
      <c r="BH183" s="123" t="n">
        <f aca="false">IF(U183="sníž. přenesená",N183,0)</f>
        <v>0</v>
      </c>
      <c r="BI183" s="123" t="n">
        <f aca="false">IF(U183="nulová",N183,0)</f>
        <v>0</v>
      </c>
      <c r="BJ183" s="10" t="s">
        <v>81</v>
      </c>
      <c r="BK183" s="123" t="n">
        <f aca="false">ROUND(L183*K183,2)</f>
        <v>0</v>
      </c>
      <c r="BL183" s="10" t="s">
        <v>227</v>
      </c>
      <c r="BM183" s="10" t="s">
        <v>402</v>
      </c>
    </row>
    <row r="184" s="207" customFormat="true" ht="16.5" hidden="false" customHeight="true" outlineLevel="0" collapsed="false">
      <c r="B184" s="208"/>
      <c r="C184" s="209"/>
      <c r="D184" s="209"/>
      <c r="E184" s="210"/>
      <c r="F184" s="211" t="s">
        <v>403</v>
      </c>
      <c r="G184" s="211"/>
      <c r="H184" s="211"/>
      <c r="I184" s="211"/>
      <c r="J184" s="209"/>
      <c r="K184" s="212" t="n">
        <v>4.559</v>
      </c>
      <c r="L184" s="209"/>
      <c r="M184" s="209"/>
      <c r="N184" s="209"/>
      <c r="O184" s="209"/>
      <c r="P184" s="209"/>
      <c r="Q184" s="209"/>
      <c r="R184" s="213"/>
      <c r="T184" s="214"/>
      <c r="U184" s="209"/>
      <c r="V184" s="209"/>
      <c r="W184" s="209"/>
      <c r="X184" s="209"/>
      <c r="Y184" s="209"/>
      <c r="Z184" s="209"/>
      <c r="AA184" s="215"/>
      <c r="AT184" s="216" t="s">
        <v>185</v>
      </c>
      <c r="AU184" s="216" t="s">
        <v>136</v>
      </c>
      <c r="AV184" s="207" t="s">
        <v>136</v>
      </c>
      <c r="AW184" s="207" t="s">
        <v>31</v>
      </c>
      <c r="AX184" s="207" t="s">
        <v>73</v>
      </c>
      <c r="AY184" s="216" t="s">
        <v>177</v>
      </c>
    </row>
    <row r="185" customFormat="false" ht="25.5" hidden="false" customHeight="true" outlineLevel="0" collapsed="false">
      <c r="A185" s="207"/>
      <c r="B185" s="208"/>
      <c r="C185" s="209"/>
      <c r="D185" s="209"/>
      <c r="E185" s="210"/>
      <c r="F185" s="227" t="s">
        <v>404</v>
      </c>
      <c r="G185" s="227"/>
      <c r="H185" s="227"/>
      <c r="I185" s="227"/>
      <c r="J185" s="209"/>
      <c r="K185" s="212" t="n">
        <v>5.653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customFormat="false" ht="16.5" hidden="false" customHeight="true" outlineLevel="0" collapsed="false">
      <c r="A186" s="207"/>
      <c r="B186" s="208"/>
      <c r="C186" s="209"/>
      <c r="D186" s="209"/>
      <c r="E186" s="210"/>
      <c r="F186" s="227" t="s">
        <v>405</v>
      </c>
      <c r="G186" s="227"/>
      <c r="H186" s="227"/>
      <c r="I186" s="227"/>
      <c r="J186" s="209"/>
      <c r="K186" s="212" t="n">
        <v>5.653</v>
      </c>
      <c r="L186" s="209"/>
      <c r="M186" s="209"/>
      <c r="N186" s="209"/>
      <c r="O186" s="209"/>
      <c r="P186" s="209"/>
      <c r="Q186" s="209"/>
      <c r="R186" s="213"/>
      <c r="T186" s="214"/>
      <c r="U186" s="209"/>
      <c r="V186" s="209"/>
      <c r="W186" s="209"/>
      <c r="X186" s="209"/>
      <c r="Y186" s="209"/>
      <c r="Z186" s="209"/>
      <c r="AA186" s="215"/>
      <c r="AT186" s="216" t="s">
        <v>185</v>
      </c>
      <c r="AU186" s="216" t="s">
        <v>136</v>
      </c>
      <c r="AV186" s="207" t="s">
        <v>136</v>
      </c>
      <c r="AW186" s="207" t="s">
        <v>31</v>
      </c>
      <c r="AX186" s="207" t="s">
        <v>73</v>
      </c>
      <c r="AY186" s="216" t="s">
        <v>177</v>
      </c>
    </row>
    <row r="187" customFormat="false" ht="16.5" hidden="false" customHeight="true" outlineLevel="0" collapsed="false">
      <c r="A187" s="207"/>
      <c r="B187" s="208"/>
      <c r="C187" s="209"/>
      <c r="D187" s="209"/>
      <c r="E187" s="210"/>
      <c r="F187" s="227" t="s">
        <v>364</v>
      </c>
      <c r="G187" s="227"/>
      <c r="H187" s="227"/>
      <c r="I187" s="227"/>
      <c r="J187" s="209"/>
      <c r="K187" s="212" t="n">
        <v>6.97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s="217" customFormat="true" ht="16.5" hidden="false" customHeight="true" outlineLevel="0" collapsed="false">
      <c r="B188" s="218"/>
      <c r="C188" s="219"/>
      <c r="D188" s="219"/>
      <c r="E188" s="220"/>
      <c r="F188" s="221" t="s">
        <v>186</v>
      </c>
      <c r="G188" s="221"/>
      <c r="H188" s="221"/>
      <c r="I188" s="221"/>
      <c r="J188" s="219"/>
      <c r="K188" s="222" t="n">
        <v>22.835</v>
      </c>
      <c r="L188" s="219"/>
      <c r="M188" s="219"/>
      <c r="N188" s="219"/>
      <c r="O188" s="219"/>
      <c r="P188" s="219"/>
      <c r="Q188" s="219"/>
      <c r="R188" s="223"/>
      <c r="T188" s="224"/>
      <c r="U188" s="219"/>
      <c r="V188" s="219"/>
      <c r="W188" s="219"/>
      <c r="X188" s="219"/>
      <c r="Y188" s="219"/>
      <c r="Z188" s="219"/>
      <c r="AA188" s="225"/>
      <c r="AT188" s="226" t="s">
        <v>185</v>
      </c>
      <c r="AU188" s="226" t="s">
        <v>136</v>
      </c>
      <c r="AV188" s="217" t="s">
        <v>182</v>
      </c>
      <c r="AW188" s="217" t="s">
        <v>31</v>
      </c>
      <c r="AX188" s="217" t="s">
        <v>81</v>
      </c>
      <c r="AY188" s="226" t="s">
        <v>177</v>
      </c>
    </row>
    <row r="189" s="32" customFormat="true" ht="25.5" hidden="false" customHeight="true" outlineLevel="0" collapsed="false">
      <c r="B189" s="162"/>
      <c r="C189" s="197" t="s">
        <v>281</v>
      </c>
      <c r="D189" s="197" t="s">
        <v>178</v>
      </c>
      <c r="E189" s="198" t="s">
        <v>297</v>
      </c>
      <c r="F189" s="199" t="s">
        <v>298</v>
      </c>
      <c r="G189" s="199"/>
      <c r="H189" s="199"/>
      <c r="I189" s="199"/>
      <c r="J189" s="200" t="s">
        <v>181</v>
      </c>
      <c r="K189" s="201" t="n">
        <v>22.835</v>
      </c>
      <c r="L189" s="202" t="n">
        <v>0</v>
      </c>
      <c r="M189" s="202"/>
      <c r="N189" s="203" t="n">
        <f aca="false">ROUND(L189*K189,2)</f>
        <v>0</v>
      </c>
      <c r="O189" s="203"/>
      <c r="P189" s="203"/>
      <c r="Q189" s="203"/>
      <c r="R189" s="164"/>
      <c r="T189" s="204"/>
      <c r="U189" s="44" t="s">
        <v>38</v>
      </c>
      <c r="V189" s="34"/>
      <c r="W189" s="205" t="n">
        <f aca="false">V189*K189</f>
        <v>0</v>
      </c>
      <c r="X189" s="205" t="n">
        <v>0</v>
      </c>
      <c r="Y189" s="205" t="n">
        <f aca="false">X189*K189</f>
        <v>0</v>
      </c>
      <c r="Z189" s="205" t="n">
        <v>0</v>
      </c>
      <c r="AA189" s="206" t="n">
        <f aca="false">Z189*K189</f>
        <v>0</v>
      </c>
      <c r="AR189" s="10" t="s">
        <v>227</v>
      </c>
      <c r="AT189" s="10" t="s">
        <v>178</v>
      </c>
      <c r="AU189" s="10" t="s">
        <v>136</v>
      </c>
      <c r="AY189" s="10" t="s">
        <v>177</v>
      </c>
      <c r="BE189" s="123" t="n">
        <f aca="false">IF(U189="základní",N189,0)</f>
        <v>0</v>
      </c>
      <c r="BF189" s="123" t="n">
        <f aca="false">IF(U189="snížená",N189,0)</f>
        <v>0</v>
      </c>
      <c r="BG189" s="123" t="n">
        <f aca="false">IF(U189="zákl. přenesená",N189,0)</f>
        <v>0</v>
      </c>
      <c r="BH189" s="123" t="n">
        <f aca="false">IF(U189="sníž. přenesená",N189,0)</f>
        <v>0</v>
      </c>
      <c r="BI189" s="123" t="n">
        <f aca="false">IF(U189="nulová",N189,0)</f>
        <v>0</v>
      </c>
      <c r="BJ189" s="10" t="s">
        <v>81</v>
      </c>
      <c r="BK189" s="123" t="n">
        <f aca="false">ROUND(L189*K189,2)</f>
        <v>0</v>
      </c>
      <c r="BL189" s="10" t="s">
        <v>227</v>
      </c>
      <c r="BM189" s="10" t="s">
        <v>406</v>
      </c>
    </row>
    <row r="190" s="207" customFormat="true" ht="16.5" hidden="false" customHeight="true" outlineLevel="0" collapsed="false">
      <c r="B190" s="208"/>
      <c r="C190" s="209"/>
      <c r="D190" s="209"/>
      <c r="E190" s="210"/>
      <c r="F190" s="211" t="s">
        <v>403</v>
      </c>
      <c r="G190" s="211"/>
      <c r="H190" s="211"/>
      <c r="I190" s="211"/>
      <c r="J190" s="209"/>
      <c r="K190" s="212" t="n">
        <v>4.559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25.5" hidden="false" customHeight="true" outlineLevel="0" collapsed="false">
      <c r="A191" s="207"/>
      <c r="B191" s="208"/>
      <c r="C191" s="209"/>
      <c r="D191" s="209"/>
      <c r="E191" s="210"/>
      <c r="F191" s="227" t="s">
        <v>404</v>
      </c>
      <c r="G191" s="227"/>
      <c r="H191" s="227"/>
      <c r="I191" s="227"/>
      <c r="J191" s="209"/>
      <c r="K191" s="212" t="n">
        <v>5.653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customFormat="false" ht="16.5" hidden="false" customHeight="true" outlineLevel="0" collapsed="false">
      <c r="A192" s="207"/>
      <c r="B192" s="208"/>
      <c r="C192" s="209"/>
      <c r="D192" s="209"/>
      <c r="E192" s="210"/>
      <c r="F192" s="227" t="s">
        <v>405</v>
      </c>
      <c r="G192" s="227"/>
      <c r="H192" s="227"/>
      <c r="I192" s="227"/>
      <c r="J192" s="209"/>
      <c r="K192" s="212" t="n">
        <v>5.653</v>
      </c>
      <c r="L192" s="209"/>
      <c r="M192" s="209"/>
      <c r="N192" s="209"/>
      <c r="O192" s="209"/>
      <c r="P192" s="209"/>
      <c r="Q192" s="209"/>
      <c r="R192" s="213"/>
      <c r="T192" s="214"/>
      <c r="U192" s="209"/>
      <c r="V192" s="209"/>
      <c r="W192" s="209"/>
      <c r="X192" s="209"/>
      <c r="Y192" s="209"/>
      <c r="Z192" s="209"/>
      <c r="AA192" s="215"/>
      <c r="AT192" s="216" t="s">
        <v>185</v>
      </c>
      <c r="AU192" s="216" t="s">
        <v>136</v>
      </c>
      <c r="AV192" s="207" t="s">
        <v>136</v>
      </c>
      <c r="AW192" s="207" t="s">
        <v>31</v>
      </c>
      <c r="AX192" s="207" t="s">
        <v>73</v>
      </c>
      <c r="AY192" s="216" t="s">
        <v>177</v>
      </c>
    </row>
    <row r="193" customFormat="false" ht="16.5" hidden="false" customHeight="true" outlineLevel="0" collapsed="false">
      <c r="A193" s="207"/>
      <c r="B193" s="208"/>
      <c r="C193" s="209"/>
      <c r="D193" s="209"/>
      <c r="E193" s="210"/>
      <c r="F193" s="227" t="s">
        <v>364</v>
      </c>
      <c r="G193" s="227"/>
      <c r="H193" s="227"/>
      <c r="I193" s="227"/>
      <c r="J193" s="209"/>
      <c r="K193" s="212" t="n">
        <v>6.97</v>
      </c>
      <c r="L193" s="209"/>
      <c r="M193" s="209"/>
      <c r="N193" s="209"/>
      <c r="O193" s="209"/>
      <c r="P193" s="209"/>
      <c r="Q193" s="209"/>
      <c r="R193" s="213"/>
      <c r="T193" s="214"/>
      <c r="U193" s="209"/>
      <c r="V193" s="209"/>
      <c r="W193" s="209"/>
      <c r="X193" s="209"/>
      <c r="Y193" s="209"/>
      <c r="Z193" s="209"/>
      <c r="AA193" s="215"/>
      <c r="AT193" s="216" t="s">
        <v>185</v>
      </c>
      <c r="AU193" s="216" t="s">
        <v>136</v>
      </c>
      <c r="AV193" s="207" t="s">
        <v>136</v>
      </c>
      <c r="AW193" s="207" t="s">
        <v>31</v>
      </c>
      <c r="AX193" s="207" t="s">
        <v>73</v>
      </c>
      <c r="AY193" s="216" t="s">
        <v>177</v>
      </c>
    </row>
    <row r="194" s="217" customFormat="true" ht="16.5" hidden="false" customHeight="true" outlineLevel="0" collapsed="false">
      <c r="B194" s="218"/>
      <c r="C194" s="219"/>
      <c r="D194" s="219"/>
      <c r="E194" s="220"/>
      <c r="F194" s="221" t="s">
        <v>186</v>
      </c>
      <c r="G194" s="221"/>
      <c r="H194" s="221"/>
      <c r="I194" s="221"/>
      <c r="J194" s="219"/>
      <c r="K194" s="222" t="n">
        <v>22.835</v>
      </c>
      <c r="L194" s="219"/>
      <c r="M194" s="219"/>
      <c r="N194" s="219"/>
      <c r="O194" s="219"/>
      <c r="P194" s="219"/>
      <c r="Q194" s="219"/>
      <c r="R194" s="223"/>
      <c r="T194" s="224"/>
      <c r="U194" s="219"/>
      <c r="V194" s="219"/>
      <c r="W194" s="219"/>
      <c r="X194" s="219"/>
      <c r="Y194" s="219"/>
      <c r="Z194" s="219"/>
      <c r="AA194" s="225"/>
      <c r="AT194" s="226" t="s">
        <v>185</v>
      </c>
      <c r="AU194" s="226" t="s">
        <v>136</v>
      </c>
      <c r="AV194" s="217" t="s">
        <v>182</v>
      </c>
      <c r="AW194" s="217" t="s">
        <v>31</v>
      </c>
      <c r="AX194" s="217" t="s">
        <v>81</v>
      </c>
      <c r="AY194" s="226" t="s">
        <v>177</v>
      </c>
    </row>
    <row r="195" s="32" customFormat="true" ht="25.5" hidden="false" customHeight="true" outlineLevel="0" collapsed="false">
      <c r="B195" s="162"/>
      <c r="C195" s="197" t="s">
        <v>285</v>
      </c>
      <c r="D195" s="197" t="s">
        <v>178</v>
      </c>
      <c r="E195" s="198" t="s">
        <v>301</v>
      </c>
      <c r="F195" s="199" t="s">
        <v>302</v>
      </c>
      <c r="G195" s="199"/>
      <c r="H195" s="199"/>
      <c r="I195" s="199"/>
      <c r="J195" s="200" t="s">
        <v>181</v>
      </c>
      <c r="K195" s="201" t="n">
        <v>6.97</v>
      </c>
      <c r="L195" s="202" t="n">
        <v>0</v>
      </c>
      <c r="M195" s="202"/>
      <c r="N195" s="203" t="n">
        <f aca="false">ROUND(L195*K195,2)</f>
        <v>0</v>
      </c>
      <c r="O195" s="203"/>
      <c r="P195" s="203"/>
      <c r="Q195" s="203"/>
      <c r="R195" s="164"/>
      <c r="T195" s="204"/>
      <c r="U195" s="44" t="s">
        <v>38</v>
      </c>
      <c r="V195" s="34"/>
      <c r="W195" s="205" t="n">
        <f aca="false">V195*K195</f>
        <v>0</v>
      </c>
      <c r="X195" s="205" t="n">
        <v>0</v>
      </c>
      <c r="Y195" s="205" t="n">
        <f aca="false">X195*K195</f>
        <v>0</v>
      </c>
      <c r="Z195" s="205" t="n">
        <v>0</v>
      </c>
      <c r="AA195" s="206" t="n">
        <f aca="false">Z195*K195</f>
        <v>0</v>
      </c>
      <c r="AR195" s="10" t="s">
        <v>227</v>
      </c>
      <c r="AT195" s="10" t="s">
        <v>178</v>
      </c>
      <c r="AU195" s="10" t="s">
        <v>136</v>
      </c>
      <c r="AY195" s="10" t="s">
        <v>177</v>
      </c>
      <c r="BE195" s="123" t="n">
        <f aca="false">IF(U195="základní",N195,0)</f>
        <v>0</v>
      </c>
      <c r="BF195" s="123" t="n">
        <f aca="false">IF(U195="snížená",N195,0)</f>
        <v>0</v>
      </c>
      <c r="BG195" s="123" t="n">
        <f aca="false">IF(U195="zákl. přenesená",N195,0)</f>
        <v>0</v>
      </c>
      <c r="BH195" s="123" t="n">
        <f aca="false">IF(U195="sníž. přenesená",N195,0)</f>
        <v>0</v>
      </c>
      <c r="BI195" s="123" t="n">
        <f aca="false">IF(U195="nulová",N195,0)</f>
        <v>0</v>
      </c>
      <c r="BJ195" s="10" t="s">
        <v>81</v>
      </c>
      <c r="BK195" s="123" t="n">
        <f aca="false">ROUND(L195*K195,2)</f>
        <v>0</v>
      </c>
      <c r="BL195" s="10" t="s">
        <v>227</v>
      </c>
      <c r="BM195" s="10" t="s">
        <v>407</v>
      </c>
    </row>
    <row r="196" s="207" customFormat="true" ht="16.5" hidden="false" customHeight="true" outlineLevel="0" collapsed="false">
      <c r="B196" s="208"/>
      <c r="C196" s="209"/>
      <c r="D196" s="209"/>
      <c r="E196" s="210"/>
      <c r="F196" s="211" t="s">
        <v>364</v>
      </c>
      <c r="G196" s="211"/>
      <c r="H196" s="211"/>
      <c r="I196" s="211"/>
      <c r="J196" s="209"/>
      <c r="K196" s="212" t="n">
        <v>6.97</v>
      </c>
      <c r="L196" s="209"/>
      <c r="M196" s="209"/>
      <c r="N196" s="209"/>
      <c r="O196" s="209"/>
      <c r="P196" s="209"/>
      <c r="Q196" s="209"/>
      <c r="R196" s="213"/>
      <c r="T196" s="214"/>
      <c r="U196" s="209"/>
      <c r="V196" s="209"/>
      <c r="W196" s="209"/>
      <c r="X196" s="209"/>
      <c r="Y196" s="209"/>
      <c r="Z196" s="209"/>
      <c r="AA196" s="215"/>
      <c r="AT196" s="216" t="s">
        <v>185</v>
      </c>
      <c r="AU196" s="216" t="s">
        <v>136</v>
      </c>
      <c r="AV196" s="207" t="s">
        <v>136</v>
      </c>
      <c r="AW196" s="207" t="s">
        <v>31</v>
      </c>
      <c r="AX196" s="207" t="s">
        <v>73</v>
      </c>
      <c r="AY196" s="216" t="s">
        <v>177</v>
      </c>
    </row>
    <row r="197" s="217" customFormat="true" ht="16.5" hidden="false" customHeight="true" outlineLevel="0" collapsed="false">
      <c r="B197" s="218"/>
      <c r="C197" s="219"/>
      <c r="D197" s="219"/>
      <c r="E197" s="220"/>
      <c r="F197" s="221" t="s">
        <v>186</v>
      </c>
      <c r="G197" s="221"/>
      <c r="H197" s="221"/>
      <c r="I197" s="221"/>
      <c r="J197" s="219"/>
      <c r="K197" s="222" t="n">
        <v>6.97</v>
      </c>
      <c r="L197" s="219"/>
      <c r="M197" s="219"/>
      <c r="N197" s="219"/>
      <c r="O197" s="219"/>
      <c r="P197" s="219"/>
      <c r="Q197" s="219"/>
      <c r="R197" s="223"/>
      <c r="T197" s="224"/>
      <c r="U197" s="219"/>
      <c r="V197" s="219"/>
      <c r="W197" s="219"/>
      <c r="X197" s="219"/>
      <c r="Y197" s="219"/>
      <c r="Z197" s="219"/>
      <c r="AA197" s="225"/>
      <c r="AT197" s="226" t="s">
        <v>185</v>
      </c>
      <c r="AU197" s="226" t="s">
        <v>136</v>
      </c>
      <c r="AV197" s="217" t="s">
        <v>182</v>
      </c>
      <c r="AW197" s="217" t="s">
        <v>31</v>
      </c>
      <c r="AX197" s="217" t="s">
        <v>81</v>
      </c>
      <c r="AY197" s="226" t="s">
        <v>177</v>
      </c>
    </row>
    <row r="198" s="32" customFormat="true" ht="38.25" hidden="false" customHeight="true" outlineLevel="0" collapsed="false">
      <c r="B198" s="162"/>
      <c r="C198" s="197" t="s">
        <v>289</v>
      </c>
      <c r="D198" s="197" t="s">
        <v>178</v>
      </c>
      <c r="E198" s="198" t="s">
        <v>305</v>
      </c>
      <c r="F198" s="199" t="s">
        <v>306</v>
      </c>
      <c r="G198" s="199"/>
      <c r="H198" s="199"/>
      <c r="I198" s="199"/>
      <c r="J198" s="200" t="s">
        <v>181</v>
      </c>
      <c r="K198" s="201" t="n">
        <v>6.97</v>
      </c>
      <c r="L198" s="202" t="n">
        <v>0</v>
      </c>
      <c r="M198" s="202"/>
      <c r="N198" s="203" t="n">
        <f aca="false">ROUND(L198*K198,2)</f>
        <v>0</v>
      </c>
      <c r="O198" s="203"/>
      <c r="P198" s="203"/>
      <c r="Q198" s="203"/>
      <c r="R198" s="164"/>
      <c r="T198" s="204"/>
      <c r="U198" s="44" t="s">
        <v>38</v>
      </c>
      <c r="V198" s="34"/>
      <c r="W198" s="205" t="n">
        <f aca="false">V198*K198</f>
        <v>0</v>
      </c>
      <c r="X198" s="205" t="n">
        <v>0</v>
      </c>
      <c r="Y198" s="205" t="n">
        <f aca="false">X198*K198</f>
        <v>0</v>
      </c>
      <c r="Z198" s="205" t="n">
        <v>0</v>
      </c>
      <c r="AA198" s="206" t="n">
        <f aca="false">Z198*K198</f>
        <v>0</v>
      </c>
      <c r="AR198" s="10" t="s">
        <v>227</v>
      </c>
      <c r="AT198" s="10" t="s">
        <v>178</v>
      </c>
      <c r="AU198" s="10" t="s">
        <v>136</v>
      </c>
      <c r="AY198" s="10" t="s">
        <v>177</v>
      </c>
      <c r="BE198" s="123" t="n">
        <f aca="false">IF(U198="základní",N198,0)</f>
        <v>0</v>
      </c>
      <c r="BF198" s="123" t="n">
        <f aca="false">IF(U198="snížená",N198,0)</f>
        <v>0</v>
      </c>
      <c r="BG198" s="123" t="n">
        <f aca="false">IF(U198="zákl. přenesená",N198,0)</f>
        <v>0</v>
      </c>
      <c r="BH198" s="123" t="n">
        <f aca="false">IF(U198="sníž. přenesená",N198,0)</f>
        <v>0</v>
      </c>
      <c r="BI198" s="123" t="n">
        <f aca="false">IF(U198="nulová",N198,0)</f>
        <v>0</v>
      </c>
      <c r="BJ198" s="10" t="s">
        <v>81</v>
      </c>
      <c r="BK198" s="123" t="n">
        <f aca="false">ROUND(L198*K198,2)</f>
        <v>0</v>
      </c>
      <c r="BL198" s="10" t="s">
        <v>227</v>
      </c>
      <c r="BM198" s="10" t="s">
        <v>408</v>
      </c>
    </row>
    <row r="199" s="207" customFormat="true" ht="16.5" hidden="false" customHeight="true" outlineLevel="0" collapsed="false">
      <c r="B199" s="208"/>
      <c r="C199" s="209"/>
      <c r="D199" s="209"/>
      <c r="E199" s="210"/>
      <c r="F199" s="211" t="s">
        <v>364</v>
      </c>
      <c r="G199" s="211"/>
      <c r="H199" s="211"/>
      <c r="I199" s="211"/>
      <c r="J199" s="209"/>
      <c r="K199" s="212" t="n">
        <v>6.97</v>
      </c>
      <c r="L199" s="209"/>
      <c r="M199" s="209"/>
      <c r="N199" s="209"/>
      <c r="O199" s="209"/>
      <c r="P199" s="209"/>
      <c r="Q199" s="209"/>
      <c r="R199" s="213"/>
      <c r="T199" s="214"/>
      <c r="U199" s="209"/>
      <c r="V199" s="209"/>
      <c r="W199" s="209"/>
      <c r="X199" s="209"/>
      <c r="Y199" s="209"/>
      <c r="Z199" s="209"/>
      <c r="AA199" s="215"/>
      <c r="AT199" s="216" t="s">
        <v>185</v>
      </c>
      <c r="AU199" s="216" t="s">
        <v>136</v>
      </c>
      <c r="AV199" s="207" t="s">
        <v>136</v>
      </c>
      <c r="AW199" s="207" t="s">
        <v>31</v>
      </c>
      <c r="AX199" s="207" t="s">
        <v>73</v>
      </c>
      <c r="AY199" s="216" t="s">
        <v>177</v>
      </c>
    </row>
    <row r="200" s="217" customFormat="true" ht="16.5" hidden="false" customHeight="true" outlineLevel="0" collapsed="false">
      <c r="B200" s="218"/>
      <c r="C200" s="219"/>
      <c r="D200" s="219"/>
      <c r="E200" s="220"/>
      <c r="F200" s="221" t="s">
        <v>186</v>
      </c>
      <c r="G200" s="221"/>
      <c r="H200" s="221"/>
      <c r="I200" s="221"/>
      <c r="J200" s="219"/>
      <c r="K200" s="222" t="n">
        <v>6.97</v>
      </c>
      <c r="L200" s="219"/>
      <c r="M200" s="219"/>
      <c r="N200" s="219"/>
      <c r="O200" s="219"/>
      <c r="P200" s="219"/>
      <c r="Q200" s="219"/>
      <c r="R200" s="223"/>
      <c r="T200" s="224"/>
      <c r="U200" s="219"/>
      <c r="V200" s="219"/>
      <c r="W200" s="219"/>
      <c r="X200" s="219"/>
      <c r="Y200" s="219"/>
      <c r="Z200" s="219"/>
      <c r="AA200" s="225"/>
      <c r="AT200" s="226" t="s">
        <v>185</v>
      </c>
      <c r="AU200" s="226" t="s">
        <v>136</v>
      </c>
      <c r="AV200" s="217" t="s">
        <v>182</v>
      </c>
      <c r="AW200" s="217" t="s">
        <v>31</v>
      </c>
      <c r="AX200" s="217" t="s">
        <v>81</v>
      </c>
      <c r="AY200" s="226" t="s">
        <v>177</v>
      </c>
    </row>
    <row r="201" s="32" customFormat="true" ht="49.9" hidden="false" customHeight="true" outlineLevel="0" collapsed="false">
      <c r="B201" s="33"/>
      <c r="C201" s="34"/>
      <c r="D201" s="186" t="s">
        <v>308</v>
      </c>
      <c r="E201" s="34"/>
      <c r="F201" s="34"/>
      <c r="G201" s="34"/>
      <c r="H201" s="34"/>
      <c r="I201" s="34"/>
      <c r="J201" s="34"/>
      <c r="K201" s="34"/>
      <c r="L201" s="34"/>
      <c r="M201" s="34"/>
      <c r="N201" s="187" t="n">
        <f aca="false">BK201</f>
        <v>0</v>
      </c>
      <c r="O201" s="187"/>
      <c r="P201" s="187"/>
      <c r="Q201" s="187"/>
      <c r="R201" s="35"/>
      <c r="T201" s="247"/>
      <c r="U201" s="59"/>
      <c r="V201" s="59"/>
      <c r="W201" s="59"/>
      <c r="X201" s="59"/>
      <c r="Y201" s="59"/>
      <c r="Z201" s="59"/>
      <c r="AA201" s="61"/>
      <c r="AT201" s="10" t="s">
        <v>72</v>
      </c>
      <c r="AU201" s="10" t="s">
        <v>73</v>
      </c>
      <c r="AY201" s="10" t="s">
        <v>309</v>
      </c>
      <c r="BK201" s="123" t="n">
        <v>0</v>
      </c>
    </row>
    <row r="202" customFormat="false" ht="6.95" hidden="false" customHeight="true" outlineLevel="0" collapsed="false">
      <c r="A202" s="32"/>
      <c r="B202" s="62"/>
      <c r="C202" s="63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4"/>
    </row>
  </sheetData>
  <mergeCells count="197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F136:I136"/>
    <mergeCell ref="F137:I137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N144:Q144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L152:M152"/>
    <mergeCell ref="N152:Q152"/>
    <mergeCell ref="N153:Q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F163:I163"/>
    <mergeCell ref="F164:I164"/>
    <mergeCell ref="F165:I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N170:Q170"/>
    <mergeCell ref="F171:I171"/>
    <mergeCell ref="L171:M171"/>
    <mergeCell ref="N171:Q171"/>
    <mergeCell ref="F172:I172"/>
    <mergeCell ref="F173:I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L180:M180"/>
    <mergeCell ref="N180:Q180"/>
    <mergeCell ref="F181:I181"/>
    <mergeCell ref="L181:M181"/>
    <mergeCell ref="N181:Q181"/>
    <mergeCell ref="N182:Q182"/>
    <mergeCell ref="F183:I183"/>
    <mergeCell ref="L183:M183"/>
    <mergeCell ref="N183:Q183"/>
    <mergeCell ref="F184:I184"/>
    <mergeCell ref="F185:I185"/>
    <mergeCell ref="F186:I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L198:M198"/>
    <mergeCell ref="N198:Q198"/>
    <mergeCell ref="F199:I199"/>
    <mergeCell ref="F200:I200"/>
    <mergeCell ref="N201:Q201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79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60" activePane="bottomLeft" state="frozen"/>
      <selection pane="topLeft" activeCell="A1" activeCellId="0" sqref="A1"/>
      <selection pane="bottomLeft" activeCell="A1" activeCellId="0" sqref="A1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91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409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N97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(SUM(BE97:BE104)+SUM(BE122:BE177))</f>
        <v>0</v>
      </c>
      <c r="I32" s="142"/>
      <c r="J32" s="142"/>
      <c r="K32" s="34"/>
      <c r="L32" s="34"/>
      <c r="M32" s="142" t="n">
        <f aca="false">ROUND((SUM(BE97:BE104)+SUM(BE122:BE177)),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(SUM(BF97:BF104)+SUM(BF122:BF177))</f>
        <v>0</v>
      </c>
      <c r="I33" s="142"/>
      <c r="J33" s="142"/>
      <c r="K33" s="34"/>
      <c r="L33" s="34"/>
      <c r="M33" s="142" t="n">
        <f aca="false">ROUND((SUM(BF97:BF104)+SUM(BF122:BF177)),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(SUM(BG97:BG104)+SUM(BG122:BG177))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(SUM(BH97:BH104)+SUM(BH122:BH177))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(SUM(BI97:BI104)+SUM(BI122:BI177))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27 - místnost 122 ča - 27 - místnost 122 čajová 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N122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N123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N124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N134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N140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N141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152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153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N164</f>
        <v>0</v>
      </c>
      <c r="O95" s="119"/>
      <c r="P95" s="119"/>
      <c r="Q95" s="119"/>
      <c r="R95" s="158"/>
    </row>
    <row r="96" s="32" customFormat="true" ht="21.75" hidden="false" customHeight="true" outlineLevel="0" collapsed="false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customFormat="false" ht="29.25" hidden="false" customHeight="true" outlineLevel="0" collapsed="false">
      <c r="A97" s="32"/>
      <c r="B97" s="33"/>
      <c r="C97" s="148" t="s">
        <v>154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159" t="n">
        <f aca="false">ROUND(N98+N99+N100+N101+N102+N103,2)</f>
        <v>0</v>
      </c>
      <c r="O97" s="159"/>
      <c r="P97" s="159"/>
      <c r="Q97" s="159"/>
      <c r="R97" s="35"/>
      <c r="T97" s="160"/>
      <c r="U97" s="161" t="s">
        <v>37</v>
      </c>
    </row>
    <row r="98" customFormat="false" ht="18" hidden="false" customHeight="true" outlineLevel="0" collapsed="false">
      <c r="A98" s="32"/>
      <c r="B98" s="162"/>
      <c r="C98" s="163"/>
      <c r="D98" s="124" t="s">
        <v>155</v>
      </c>
      <c r="E98" s="124"/>
      <c r="F98" s="124"/>
      <c r="G98" s="124"/>
      <c r="H98" s="124"/>
      <c r="I98" s="163"/>
      <c r="J98" s="163"/>
      <c r="K98" s="163"/>
      <c r="L98" s="163"/>
      <c r="M98" s="163"/>
      <c r="N98" s="118" t="n">
        <f aca="false">ROUND(N88*T98,2)</f>
        <v>0</v>
      </c>
      <c r="O98" s="118"/>
      <c r="P98" s="118"/>
      <c r="Q98" s="118"/>
      <c r="R98" s="164"/>
      <c r="S98" s="165"/>
      <c r="T98" s="166"/>
      <c r="U98" s="167" t="s">
        <v>40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8" t="s">
        <v>156</v>
      </c>
      <c r="AZ98" s="165"/>
      <c r="BA98" s="165"/>
      <c r="BB98" s="165"/>
      <c r="BC98" s="165"/>
      <c r="BD98" s="165"/>
      <c r="BE98" s="169" t="n">
        <f aca="false">IF(U98="základní",N98,0)</f>
        <v>0</v>
      </c>
      <c r="BF98" s="169" t="n">
        <f aca="false">IF(U98="snížená",N98,0)</f>
        <v>0</v>
      </c>
      <c r="BG98" s="169" t="n">
        <f aca="false">IF(U98="zákl. přenesená",N98,0)</f>
        <v>0</v>
      </c>
      <c r="BH98" s="169" t="n">
        <f aca="false">IF(U98="sníž. přenesená",N98,0)</f>
        <v>0</v>
      </c>
      <c r="BI98" s="169" t="n">
        <f aca="false">IF(U98="nulová",N98,0)</f>
        <v>0</v>
      </c>
      <c r="BJ98" s="168" t="s">
        <v>136</v>
      </c>
      <c r="BK98" s="165"/>
      <c r="BL98" s="165"/>
      <c r="BM98" s="165"/>
    </row>
    <row r="99" customFormat="false" ht="18" hidden="false" customHeight="true" outlineLevel="0" collapsed="false">
      <c r="A99" s="32"/>
      <c r="B99" s="162"/>
      <c r="C99" s="163"/>
      <c r="D99" s="124" t="s">
        <v>157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158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159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160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70" t="s">
        <v>161</v>
      </c>
      <c r="E103" s="163"/>
      <c r="F103" s="163"/>
      <c r="G103" s="163"/>
      <c r="H103" s="163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71"/>
      <c r="U103" s="172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162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3.5" hidden="false" customHeight="false" outlineLevel="0" collapsed="false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customFormat="false" ht="29.25" hidden="false" customHeight="true" outlineLevel="0" collapsed="false">
      <c r="A105" s="32"/>
      <c r="B105" s="33"/>
      <c r="C105" s="131" t="s">
        <v>130</v>
      </c>
      <c r="D105" s="132"/>
      <c r="E105" s="132"/>
      <c r="F105" s="132"/>
      <c r="G105" s="132"/>
      <c r="H105" s="132"/>
      <c r="I105" s="132"/>
      <c r="J105" s="132"/>
      <c r="K105" s="132"/>
      <c r="L105" s="133" t="n">
        <f aca="false">ROUND(SUM(N88+N97),2)</f>
        <v>0</v>
      </c>
      <c r="M105" s="133"/>
      <c r="N105" s="133"/>
      <c r="O105" s="133"/>
      <c r="P105" s="133"/>
      <c r="Q105" s="133"/>
      <c r="R105" s="35"/>
    </row>
    <row r="106" customFormat="false" ht="6.95" hidden="false" customHeight="true" outlineLevel="0" collapsed="false">
      <c r="A106" s="32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="32" customFormat="true" ht="6.95" hidden="false" customHeight="true" outlineLevel="0" collapsed="false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customFormat="false" ht="36.95" hidden="false" customHeight="true" outlineLevel="0" collapsed="false">
      <c r="A111" s="32"/>
      <c r="B111" s="33"/>
      <c r="C111" s="15" t="s">
        <v>163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35"/>
    </row>
    <row r="112" customFormat="false" ht="6.95" hidden="false" customHeight="true" outlineLevel="0" collapsed="false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customFormat="false" ht="30" hidden="false" customHeight="true" outlineLevel="0" collapsed="false">
      <c r="A113" s="32"/>
      <c r="B113" s="33"/>
      <c r="C113" s="25" t="s">
        <v>18</v>
      </c>
      <c r="D113" s="34"/>
      <c r="E113" s="34"/>
      <c r="F113" s="136" t="str">
        <f aca="false">F6</f>
        <v>201623_-_Rekonstrukce_luzkoveho_oddeleni(1)L2</v>
      </c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34"/>
      <c r="R113" s="35"/>
    </row>
    <row r="114" customFormat="false" ht="36.95" hidden="false" customHeight="true" outlineLevel="0" collapsed="false">
      <c r="A114" s="32"/>
      <c r="B114" s="33"/>
      <c r="C114" s="74" t="s">
        <v>138</v>
      </c>
      <c r="D114" s="34"/>
      <c r="E114" s="34"/>
      <c r="F114" s="76" t="str">
        <f aca="false">F7</f>
        <v>27 - místnost 122 ča - 27 - místnost 122 čajová ...</v>
      </c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34"/>
      <c r="R114" s="35"/>
    </row>
    <row r="115" customFormat="false" ht="6.95" hidden="false" customHeight="true" outlineLevel="0" collapsed="false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customFormat="false" ht="18" hidden="false" customHeight="true" outlineLevel="0" collapsed="false">
      <c r="A116" s="32"/>
      <c r="B116" s="33"/>
      <c r="C116" s="25" t="s">
        <v>22</v>
      </c>
      <c r="D116" s="34"/>
      <c r="E116" s="34"/>
      <c r="F116" s="21" t="str">
        <f aca="false">F9</f>
        <v> </v>
      </c>
      <c r="G116" s="34"/>
      <c r="H116" s="34"/>
      <c r="I116" s="34"/>
      <c r="J116" s="34"/>
      <c r="K116" s="25" t="s">
        <v>24</v>
      </c>
      <c r="L116" s="34"/>
      <c r="M116" s="79" t="str">
        <f aca="false">IF(O9="","",O9)</f>
        <v>17. 11. 2017</v>
      </c>
      <c r="N116" s="79"/>
      <c r="O116" s="79"/>
      <c r="P116" s="79"/>
      <c r="Q116" s="34"/>
      <c r="R116" s="35"/>
    </row>
    <row r="117" customFormat="false" ht="6.95" hidden="false" customHeight="true" outlineLevel="0" collapsed="false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customFormat="false" ht="15" hidden="false" customHeight="false" outlineLevel="0" collapsed="false">
      <c r="A118" s="32"/>
      <c r="B118" s="33"/>
      <c r="C118" s="25" t="s">
        <v>26</v>
      </c>
      <c r="D118" s="34"/>
      <c r="E118" s="34"/>
      <c r="F118" s="21" t="str">
        <f aca="false">E12</f>
        <v> </v>
      </c>
      <c r="G118" s="34"/>
      <c r="H118" s="34"/>
      <c r="I118" s="34"/>
      <c r="J118" s="34"/>
      <c r="K118" s="25" t="s">
        <v>30</v>
      </c>
      <c r="L118" s="34"/>
      <c r="M118" s="21" t="str">
        <f aca="false">E18</f>
        <v> </v>
      </c>
      <c r="N118" s="21"/>
      <c r="O118" s="21"/>
      <c r="P118" s="21"/>
      <c r="Q118" s="21"/>
      <c r="R118" s="35"/>
    </row>
    <row r="119" customFormat="false" ht="14.45" hidden="false" customHeight="true" outlineLevel="0" collapsed="false">
      <c r="A119" s="32"/>
      <c r="B119" s="33"/>
      <c r="C119" s="25" t="s">
        <v>29</v>
      </c>
      <c r="D119" s="34"/>
      <c r="E119" s="34"/>
      <c r="F119" s="21" t="str">
        <f aca="false">IF(E15="","",E15)</f>
        <v> </v>
      </c>
      <c r="G119" s="34"/>
      <c r="H119" s="34"/>
      <c r="I119" s="34"/>
      <c r="J119" s="34"/>
      <c r="K119" s="25" t="s">
        <v>32</v>
      </c>
      <c r="L119" s="34"/>
      <c r="M119" s="21" t="str">
        <f aca="false">E21</f>
        <v> </v>
      </c>
      <c r="N119" s="21"/>
      <c r="O119" s="21"/>
      <c r="P119" s="21"/>
      <c r="Q119" s="21"/>
      <c r="R119" s="35"/>
    </row>
    <row r="120" customFormat="false" ht="10.35" hidden="false" customHeight="true" outlineLevel="0" collapsed="false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="173" customFormat="true" ht="29.25" hidden="false" customHeight="true" outlineLevel="0" collapsed="false">
      <c r="B121" s="174"/>
      <c r="C121" s="175" t="s">
        <v>164</v>
      </c>
      <c r="D121" s="176" t="s">
        <v>165</v>
      </c>
      <c r="E121" s="176" t="s">
        <v>55</v>
      </c>
      <c r="F121" s="176" t="s">
        <v>166</v>
      </c>
      <c r="G121" s="176"/>
      <c r="H121" s="176"/>
      <c r="I121" s="176"/>
      <c r="J121" s="176" t="s">
        <v>167</v>
      </c>
      <c r="K121" s="176" t="s">
        <v>168</v>
      </c>
      <c r="L121" s="176" t="s">
        <v>169</v>
      </c>
      <c r="M121" s="176"/>
      <c r="N121" s="177" t="s">
        <v>143</v>
      </c>
      <c r="O121" s="177"/>
      <c r="P121" s="177"/>
      <c r="Q121" s="177"/>
      <c r="R121" s="178"/>
      <c r="T121" s="86" t="s">
        <v>170</v>
      </c>
      <c r="U121" s="87" t="s">
        <v>37</v>
      </c>
      <c r="V121" s="87" t="s">
        <v>171</v>
      </c>
      <c r="W121" s="87" t="s">
        <v>172</v>
      </c>
      <c r="X121" s="87" t="s">
        <v>173</v>
      </c>
      <c r="Y121" s="87" t="s">
        <v>174</v>
      </c>
      <c r="Z121" s="87" t="s">
        <v>175</v>
      </c>
      <c r="AA121" s="88" t="s">
        <v>176</v>
      </c>
    </row>
    <row r="122" s="32" customFormat="true" ht="29.25" hidden="false" customHeight="true" outlineLevel="0" collapsed="false">
      <c r="B122" s="33"/>
      <c r="C122" s="90" t="s">
        <v>140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179" t="n">
        <f aca="false">BK122</f>
        <v>0</v>
      </c>
      <c r="O122" s="179"/>
      <c r="P122" s="179"/>
      <c r="Q122" s="179"/>
      <c r="R122" s="35"/>
      <c r="T122" s="89"/>
      <c r="U122" s="54"/>
      <c r="V122" s="54"/>
      <c r="W122" s="180" t="n">
        <f aca="false">W123+W140+W178</f>
        <v>0</v>
      </c>
      <c r="X122" s="54"/>
      <c r="Y122" s="180" t="n">
        <f aca="false">Y123+Y140+Y178</f>
        <v>0</v>
      </c>
      <c r="Z122" s="54"/>
      <c r="AA122" s="181" t="n">
        <f aca="false">AA123+AA140+AA178</f>
        <v>0</v>
      </c>
      <c r="AT122" s="10" t="s">
        <v>72</v>
      </c>
      <c r="AU122" s="10" t="s">
        <v>145</v>
      </c>
      <c r="BK122" s="182" t="n">
        <f aca="false">BK123+BK140+BK178</f>
        <v>0</v>
      </c>
    </row>
    <row r="123" s="183" customFormat="true" ht="37.35" hidden="false" customHeight="true" outlineLevel="0" collapsed="false">
      <c r="B123" s="184"/>
      <c r="C123" s="185"/>
      <c r="D123" s="186" t="s">
        <v>146</v>
      </c>
      <c r="E123" s="186"/>
      <c r="F123" s="186"/>
      <c r="G123" s="186"/>
      <c r="H123" s="186"/>
      <c r="I123" s="186"/>
      <c r="J123" s="186"/>
      <c r="K123" s="186"/>
      <c r="L123" s="186"/>
      <c r="M123" s="186"/>
      <c r="N123" s="187" t="n">
        <f aca="false">BK123</f>
        <v>0</v>
      </c>
      <c r="O123" s="187"/>
      <c r="P123" s="187"/>
      <c r="Q123" s="187"/>
      <c r="R123" s="188"/>
      <c r="T123" s="189"/>
      <c r="U123" s="185"/>
      <c r="V123" s="185"/>
      <c r="W123" s="190" t="n">
        <f aca="false">W124+W134</f>
        <v>0</v>
      </c>
      <c r="X123" s="185"/>
      <c r="Y123" s="190" t="n">
        <f aca="false">Y124+Y134</f>
        <v>0</v>
      </c>
      <c r="Z123" s="185"/>
      <c r="AA123" s="191" t="n">
        <f aca="false">AA124+AA134</f>
        <v>0</v>
      </c>
      <c r="AR123" s="192" t="s">
        <v>81</v>
      </c>
      <c r="AT123" s="193" t="s">
        <v>72</v>
      </c>
      <c r="AU123" s="193" t="s">
        <v>73</v>
      </c>
      <c r="AY123" s="192" t="s">
        <v>177</v>
      </c>
      <c r="BK123" s="194" t="n">
        <f aca="false">BK124+BK134</f>
        <v>0</v>
      </c>
    </row>
    <row r="124" customFormat="false" ht="19.9" hidden="false" customHeight="true" outlineLevel="0" collapsed="false">
      <c r="A124" s="183"/>
      <c r="B124" s="184"/>
      <c r="C124" s="185"/>
      <c r="D124" s="195" t="s">
        <v>147</v>
      </c>
      <c r="E124" s="195"/>
      <c r="F124" s="195"/>
      <c r="G124" s="195"/>
      <c r="H124" s="195"/>
      <c r="I124" s="195"/>
      <c r="J124" s="195"/>
      <c r="K124" s="195"/>
      <c r="L124" s="195"/>
      <c r="M124" s="195"/>
      <c r="N124" s="196" t="n">
        <f aca="false">BK124</f>
        <v>0</v>
      </c>
      <c r="O124" s="196"/>
      <c r="P124" s="196"/>
      <c r="Q124" s="196"/>
      <c r="R124" s="188"/>
      <c r="T124" s="189"/>
      <c r="U124" s="185"/>
      <c r="V124" s="185"/>
      <c r="W124" s="190" t="n">
        <f aca="false">SUM(W125:W133)</f>
        <v>0</v>
      </c>
      <c r="X124" s="185"/>
      <c r="Y124" s="190" t="n">
        <f aca="false">SUM(Y125:Y133)</f>
        <v>0</v>
      </c>
      <c r="Z124" s="185"/>
      <c r="AA124" s="191" t="n">
        <f aca="false">SUM(AA125:AA133)</f>
        <v>0</v>
      </c>
      <c r="AR124" s="192" t="s">
        <v>81</v>
      </c>
      <c r="AT124" s="193" t="s">
        <v>72</v>
      </c>
      <c r="AU124" s="193" t="s">
        <v>81</v>
      </c>
      <c r="AY124" s="192" t="s">
        <v>177</v>
      </c>
      <c r="BK124" s="194" t="n">
        <f aca="false">SUM(BK125:BK133)</f>
        <v>0</v>
      </c>
    </row>
    <row r="125" s="32" customFormat="true" ht="25.5" hidden="false" customHeight="true" outlineLevel="0" collapsed="false">
      <c r="B125" s="162"/>
      <c r="C125" s="197" t="s">
        <v>81</v>
      </c>
      <c r="D125" s="197" t="s">
        <v>178</v>
      </c>
      <c r="E125" s="198" t="s">
        <v>179</v>
      </c>
      <c r="F125" s="199" t="s">
        <v>180</v>
      </c>
      <c r="G125" s="199"/>
      <c r="H125" s="199"/>
      <c r="I125" s="199"/>
      <c r="J125" s="200" t="s">
        <v>181</v>
      </c>
      <c r="K125" s="201" t="n">
        <v>6.48</v>
      </c>
      <c r="L125" s="202" t="n">
        <v>0</v>
      </c>
      <c r="M125" s="202"/>
      <c r="N125" s="203" t="n">
        <f aca="false">ROUND(L125*K125,2)</f>
        <v>0</v>
      </c>
      <c r="O125" s="203"/>
      <c r="P125" s="203"/>
      <c r="Q125" s="203"/>
      <c r="R125" s="164"/>
      <c r="T125" s="204"/>
      <c r="U125" s="44" t="s">
        <v>38</v>
      </c>
      <c r="V125" s="34"/>
      <c r="W125" s="205" t="n">
        <f aca="false">V125*K125</f>
        <v>0</v>
      </c>
      <c r="X125" s="205" t="n">
        <v>0</v>
      </c>
      <c r="Y125" s="205" t="n">
        <f aca="false">X125*K125</f>
        <v>0</v>
      </c>
      <c r="Z125" s="205" t="n">
        <v>0</v>
      </c>
      <c r="AA125" s="206" t="n">
        <f aca="false">Z125*K125</f>
        <v>0</v>
      </c>
      <c r="AR125" s="10" t="s">
        <v>182</v>
      </c>
      <c r="AT125" s="10" t="s">
        <v>178</v>
      </c>
      <c r="AU125" s="10" t="s">
        <v>136</v>
      </c>
      <c r="AY125" s="10" t="s">
        <v>177</v>
      </c>
      <c r="BE125" s="123" t="n">
        <f aca="false">IF(U125="základní",N125,0)</f>
        <v>0</v>
      </c>
      <c r="BF125" s="123" t="n">
        <f aca="false">IF(U125="snížená",N125,0)</f>
        <v>0</v>
      </c>
      <c r="BG125" s="123" t="n">
        <f aca="false">IF(U125="zákl. přenesená",N125,0)</f>
        <v>0</v>
      </c>
      <c r="BH125" s="123" t="n">
        <f aca="false">IF(U125="sníž. přenesená",N125,0)</f>
        <v>0</v>
      </c>
      <c r="BI125" s="123" t="n">
        <f aca="false">IF(U125="nulová",N125,0)</f>
        <v>0</v>
      </c>
      <c r="BJ125" s="10" t="s">
        <v>81</v>
      </c>
      <c r="BK125" s="123" t="n">
        <f aca="false">ROUND(L125*K125,2)</f>
        <v>0</v>
      </c>
      <c r="BL125" s="10" t="s">
        <v>182</v>
      </c>
      <c r="BM125" s="10" t="s">
        <v>410</v>
      </c>
    </row>
    <row r="126" s="207" customFormat="true" ht="16.5" hidden="false" customHeight="true" outlineLevel="0" collapsed="false">
      <c r="B126" s="208"/>
      <c r="C126" s="209"/>
      <c r="D126" s="209"/>
      <c r="E126" s="210"/>
      <c r="F126" s="211" t="s">
        <v>411</v>
      </c>
      <c r="G126" s="211"/>
      <c r="H126" s="211"/>
      <c r="I126" s="211"/>
      <c r="J126" s="209"/>
      <c r="K126" s="212" t="n">
        <v>6.48</v>
      </c>
      <c r="L126" s="209"/>
      <c r="M126" s="209"/>
      <c r="N126" s="209"/>
      <c r="O126" s="209"/>
      <c r="P126" s="209"/>
      <c r="Q126" s="209"/>
      <c r="R126" s="213"/>
      <c r="T126" s="214"/>
      <c r="U126" s="209"/>
      <c r="V126" s="209"/>
      <c r="W126" s="209"/>
      <c r="X126" s="209"/>
      <c r="Y126" s="209"/>
      <c r="Z126" s="209"/>
      <c r="AA126" s="215"/>
      <c r="AT126" s="216" t="s">
        <v>185</v>
      </c>
      <c r="AU126" s="216" t="s">
        <v>136</v>
      </c>
      <c r="AV126" s="207" t="s">
        <v>136</v>
      </c>
      <c r="AW126" s="207" t="s">
        <v>31</v>
      </c>
      <c r="AX126" s="207" t="s">
        <v>73</v>
      </c>
      <c r="AY126" s="216" t="s">
        <v>177</v>
      </c>
    </row>
    <row r="127" s="217" customFormat="true" ht="16.5" hidden="false" customHeight="true" outlineLevel="0" collapsed="false">
      <c r="B127" s="218"/>
      <c r="C127" s="219"/>
      <c r="D127" s="219"/>
      <c r="E127" s="220"/>
      <c r="F127" s="221" t="s">
        <v>186</v>
      </c>
      <c r="G127" s="221"/>
      <c r="H127" s="221"/>
      <c r="I127" s="221"/>
      <c r="J127" s="219"/>
      <c r="K127" s="222" t="n">
        <v>6.48</v>
      </c>
      <c r="L127" s="219"/>
      <c r="M127" s="219"/>
      <c r="N127" s="219"/>
      <c r="O127" s="219"/>
      <c r="P127" s="219"/>
      <c r="Q127" s="219"/>
      <c r="R127" s="223"/>
      <c r="T127" s="224"/>
      <c r="U127" s="219"/>
      <c r="V127" s="219"/>
      <c r="W127" s="219"/>
      <c r="X127" s="219"/>
      <c r="Y127" s="219"/>
      <c r="Z127" s="219"/>
      <c r="AA127" s="225"/>
      <c r="AT127" s="226" t="s">
        <v>185</v>
      </c>
      <c r="AU127" s="226" t="s">
        <v>136</v>
      </c>
      <c r="AV127" s="217" t="s">
        <v>182</v>
      </c>
      <c r="AW127" s="217" t="s">
        <v>31</v>
      </c>
      <c r="AX127" s="217" t="s">
        <v>81</v>
      </c>
      <c r="AY127" s="226" t="s">
        <v>177</v>
      </c>
    </row>
    <row r="128" s="32" customFormat="true" ht="38.25" hidden="false" customHeight="true" outlineLevel="0" collapsed="false">
      <c r="B128" s="162"/>
      <c r="C128" s="197" t="s">
        <v>136</v>
      </c>
      <c r="D128" s="197" t="s">
        <v>178</v>
      </c>
      <c r="E128" s="198" t="s">
        <v>187</v>
      </c>
      <c r="F128" s="199" t="s">
        <v>188</v>
      </c>
      <c r="G128" s="199"/>
      <c r="H128" s="199"/>
      <c r="I128" s="199"/>
      <c r="J128" s="200" t="s">
        <v>181</v>
      </c>
      <c r="K128" s="201" t="n">
        <v>6.48</v>
      </c>
      <c r="L128" s="202" t="n">
        <v>0</v>
      </c>
      <c r="M128" s="202"/>
      <c r="N128" s="203" t="n">
        <f aca="false">ROUND(L128*K128,2)</f>
        <v>0</v>
      </c>
      <c r="O128" s="203"/>
      <c r="P128" s="203"/>
      <c r="Q128" s="203"/>
      <c r="R128" s="164"/>
      <c r="T128" s="204"/>
      <c r="U128" s="44" t="s">
        <v>38</v>
      </c>
      <c r="V128" s="34"/>
      <c r="W128" s="205" t="n">
        <f aca="false">V128*K128</f>
        <v>0</v>
      </c>
      <c r="X128" s="205" t="n">
        <v>0</v>
      </c>
      <c r="Y128" s="205" t="n">
        <f aca="false">X128*K128</f>
        <v>0</v>
      </c>
      <c r="Z128" s="205" t="n">
        <v>0</v>
      </c>
      <c r="AA128" s="206" t="n">
        <f aca="false">Z128*K128</f>
        <v>0</v>
      </c>
      <c r="AR128" s="10" t="s">
        <v>182</v>
      </c>
      <c r="AT128" s="10" t="s">
        <v>178</v>
      </c>
      <c r="AU128" s="10" t="s">
        <v>136</v>
      </c>
      <c r="AY128" s="10" t="s">
        <v>177</v>
      </c>
      <c r="BE128" s="123" t="n">
        <f aca="false">IF(U128="základní",N128,0)</f>
        <v>0</v>
      </c>
      <c r="BF128" s="123" t="n">
        <f aca="false">IF(U128="snížená",N128,0)</f>
        <v>0</v>
      </c>
      <c r="BG128" s="123" t="n">
        <f aca="false">IF(U128="zákl. přenesená",N128,0)</f>
        <v>0</v>
      </c>
      <c r="BH128" s="123" t="n">
        <f aca="false">IF(U128="sníž. přenesená",N128,0)</f>
        <v>0</v>
      </c>
      <c r="BI128" s="123" t="n">
        <f aca="false">IF(U128="nulová",N128,0)</f>
        <v>0</v>
      </c>
      <c r="BJ128" s="10" t="s">
        <v>81</v>
      </c>
      <c r="BK128" s="123" t="n">
        <f aca="false">ROUND(L128*K128,2)</f>
        <v>0</v>
      </c>
      <c r="BL128" s="10" t="s">
        <v>182</v>
      </c>
      <c r="BM128" s="10" t="s">
        <v>412</v>
      </c>
    </row>
    <row r="129" s="207" customFormat="true" ht="16.5" hidden="false" customHeight="true" outlineLevel="0" collapsed="false">
      <c r="B129" s="208"/>
      <c r="C129" s="209"/>
      <c r="D129" s="209"/>
      <c r="E129" s="210"/>
      <c r="F129" s="211" t="s">
        <v>411</v>
      </c>
      <c r="G129" s="211"/>
      <c r="H129" s="211"/>
      <c r="I129" s="211"/>
      <c r="J129" s="209"/>
      <c r="K129" s="212" t="n">
        <v>6.48</v>
      </c>
      <c r="L129" s="209"/>
      <c r="M129" s="209"/>
      <c r="N129" s="209"/>
      <c r="O129" s="209"/>
      <c r="P129" s="209"/>
      <c r="Q129" s="209"/>
      <c r="R129" s="213"/>
      <c r="T129" s="214"/>
      <c r="U129" s="209"/>
      <c r="V129" s="209"/>
      <c r="W129" s="209"/>
      <c r="X129" s="209"/>
      <c r="Y129" s="209"/>
      <c r="Z129" s="209"/>
      <c r="AA129" s="215"/>
      <c r="AT129" s="216" t="s">
        <v>185</v>
      </c>
      <c r="AU129" s="216" t="s">
        <v>136</v>
      </c>
      <c r="AV129" s="207" t="s">
        <v>136</v>
      </c>
      <c r="AW129" s="207" t="s">
        <v>31</v>
      </c>
      <c r="AX129" s="207" t="s">
        <v>73</v>
      </c>
      <c r="AY129" s="216" t="s">
        <v>177</v>
      </c>
    </row>
    <row r="130" s="217" customFormat="true" ht="16.5" hidden="false" customHeight="true" outlineLevel="0" collapsed="false">
      <c r="B130" s="218"/>
      <c r="C130" s="219"/>
      <c r="D130" s="219"/>
      <c r="E130" s="220"/>
      <c r="F130" s="221" t="s">
        <v>186</v>
      </c>
      <c r="G130" s="221"/>
      <c r="H130" s="221"/>
      <c r="I130" s="221"/>
      <c r="J130" s="219"/>
      <c r="K130" s="222" t="n">
        <v>6.48</v>
      </c>
      <c r="L130" s="219"/>
      <c r="M130" s="219"/>
      <c r="N130" s="219"/>
      <c r="O130" s="219"/>
      <c r="P130" s="219"/>
      <c r="Q130" s="219"/>
      <c r="R130" s="223"/>
      <c r="T130" s="224"/>
      <c r="U130" s="219"/>
      <c r="V130" s="219"/>
      <c r="W130" s="219"/>
      <c r="X130" s="219"/>
      <c r="Y130" s="219"/>
      <c r="Z130" s="219"/>
      <c r="AA130" s="225"/>
      <c r="AT130" s="226" t="s">
        <v>185</v>
      </c>
      <c r="AU130" s="226" t="s">
        <v>136</v>
      </c>
      <c r="AV130" s="217" t="s">
        <v>182</v>
      </c>
      <c r="AW130" s="217" t="s">
        <v>31</v>
      </c>
      <c r="AX130" s="217" t="s">
        <v>81</v>
      </c>
      <c r="AY130" s="226" t="s">
        <v>177</v>
      </c>
    </row>
    <row r="131" s="32" customFormat="true" ht="25.5" hidden="false" customHeight="true" outlineLevel="0" collapsed="false">
      <c r="B131" s="162"/>
      <c r="C131" s="197" t="s">
        <v>190</v>
      </c>
      <c r="D131" s="197" t="s">
        <v>178</v>
      </c>
      <c r="E131" s="198" t="s">
        <v>204</v>
      </c>
      <c r="F131" s="199" t="s">
        <v>205</v>
      </c>
      <c r="G131" s="199"/>
      <c r="H131" s="199"/>
      <c r="I131" s="199"/>
      <c r="J131" s="200" t="s">
        <v>181</v>
      </c>
      <c r="K131" s="201" t="n">
        <v>5.4</v>
      </c>
      <c r="L131" s="202" t="n">
        <v>0</v>
      </c>
      <c r="M131" s="202"/>
      <c r="N131" s="203" t="n">
        <f aca="false">ROUND(L131*K131,2)</f>
        <v>0</v>
      </c>
      <c r="O131" s="203"/>
      <c r="P131" s="203"/>
      <c r="Q131" s="203"/>
      <c r="R131" s="164"/>
      <c r="T131" s="204"/>
      <c r="U131" s="44" t="s">
        <v>38</v>
      </c>
      <c r="V131" s="34"/>
      <c r="W131" s="205" t="n">
        <f aca="false">V131*K131</f>
        <v>0</v>
      </c>
      <c r="X131" s="205" t="n">
        <v>0</v>
      </c>
      <c r="Y131" s="205" t="n">
        <f aca="false">X131*K131</f>
        <v>0</v>
      </c>
      <c r="Z131" s="205" t="n">
        <v>0</v>
      </c>
      <c r="AA131" s="206" t="n">
        <f aca="false">Z131*K131</f>
        <v>0</v>
      </c>
      <c r="AR131" s="10" t="s">
        <v>182</v>
      </c>
      <c r="AT131" s="10" t="s">
        <v>178</v>
      </c>
      <c r="AU131" s="10" t="s">
        <v>136</v>
      </c>
      <c r="AY131" s="10" t="s">
        <v>177</v>
      </c>
      <c r="BE131" s="123" t="n">
        <f aca="false">IF(U131="základní",N131,0)</f>
        <v>0</v>
      </c>
      <c r="BF131" s="123" t="n">
        <f aca="false">IF(U131="snížená",N131,0)</f>
        <v>0</v>
      </c>
      <c r="BG131" s="123" t="n">
        <f aca="false">IF(U131="zákl. přenesená",N131,0)</f>
        <v>0</v>
      </c>
      <c r="BH131" s="123" t="n">
        <f aca="false">IF(U131="sníž. přenesená",N131,0)</f>
        <v>0</v>
      </c>
      <c r="BI131" s="123" t="n">
        <f aca="false">IF(U131="nulová",N131,0)</f>
        <v>0</v>
      </c>
      <c r="BJ131" s="10" t="s">
        <v>81</v>
      </c>
      <c r="BK131" s="123" t="n">
        <f aca="false">ROUND(L131*K131,2)</f>
        <v>0</v>
      </c>
      <c r="BL131" s="10" t="s">
        <v>182</v>
      </c>
      <c r="BM131" s="10" t="s">
        <v>413</v>
      </c>
    </row>
    <row r="132" s="207" customFormat="true" ht="16.5" hidden="false" customHeight="true" outlineLevel="0" collapsed="false">
      <c r="B132" s="208"/>
      <c r="C132" s="209"/>
      <c r="D132" s="209"/>
      <c r="E132" s="210"/>
      <c r="F132" s="211" t="s">
        <v>414</v>
      </c>
      <c r="G132" s="211"/>
      <c r="H132" s="211"/>
      <c r="I132" s="211"/>
      <c r="J132" s="209"/>
      <c r="K132" s="212" t="n">
        <v>5.4</v>
      </c>
      <c r="L132" s="209"/>
      <c r="M132" s="209"/>
      <c r="N132" s="209"/>
      <c r="O132" s="209"/>
      <c r="P132" s="209"/>
      <c r="Q132" s="209"/>
      <c r="R132" s="213"/>
      <c r="T132" s="214"/>
      <c r="U132" s="209"/>
      <c r="V132" s="209"/>
      <c r="W132" s="209"/>
      <c r="X132" s="209"/>
      <c r="Y132" s="209"/>
      <c r="Z132" s="209"/>
      <c r="AA132" s="215"/>
      <c r="AT132" s="216" t="s">
        <v>185</v>
      </c>
      <c r="AU132" s="216" t="s">
        <v>136</v>
      </c>
      <c r="AV132" s="207" t="s">
        <v>136</v>
      </c>
      <c r="AW132" s="207" t="s">
        <v>31</v>
      </c>
      <c r="AX132" s="207" t="s">
        <v>73</v>
      </c>
      <c r="AY132" s="216" t="s">
        <v>177</v>
      </c>
    </row>
    <row r="133" s="217" customFormat="true" ht="16.5" hidden="false" customHeight="true" outlineLevel="0" collapsed="false">
      <c r="B133" s="218"/>
      <c r="C133" s="219"/>
      <c r="D133" s="219"/>
      <c r="E133" s="220"/>
      <c r="F133" s="221" t="s">
        <v>186</v>
      </c>
      <c r="G133" s="221"/>
      <c r="H133" s="221"/>
      <c r="I133" s="221"/>
      <c r="J133" s="219"/>
      <c r="K133" s="222" t="n">
        <v>5.4</v>
      </c>
      <c r="L133" s="219"/>
      <c r="M133" s="219"/>
      <c r="N133" s="219"/>
      <c r="O133" s="219"/>
      <c r="P133" s="219"/>
      <c r="Q133" s="219"/>
      <c r="R133" s="223"/>
      <c r="T133" s="224"/>
      <c r="U133" s="219"/>
      <c r="V133" s="219"/>
      <c r="W133" s="219"/>
      <c r="X133" s="219"/>
      <c r="Y133" s="219"/>
      <c r="Z133" s="219"/>
      <c r="AA133" s="225"/>
      <c r="AT133" s="226" t="s">
        <v>185</v>
      </c>
      <c r="AU133" s="226" t="s">
        <v>136</v>
      </c>
      <c r="AV133" s="217" t="s">
        <v>182</v>
      </c>
      <c r="AW133" s="217" t="s">
        <v>31</v>
      </c>
      <c r="AX133" s="217" t="s">
        <v>81</v>
      </c>
      <c r="AY133" s="226" t="s">
        <v>177</v>
      </c>
    </row>
    <row r="134" s="183" customFormat="true" ht="29.85" hidden="false" customHeight="true" outlineLevel="0" collapsed="false">
      <c r="B134" s="184"/>
      <c r="C134" s="185"/>
      <c r="D134" s="195" t="s">
        <v>148</v>
      </c>
      <c r="E134" s="195"/>
      <c r="F134" s="195"/>
      <c r="G134" s="195"/>
      <c r="H134" s="195"/>
      <c r="I134" s="195"/>
      <c r="J134" s="195"/>
      <c r="K134" s="195"/>
      <c r="L134" s="195"/>
      <c r="M134" s="195"/>
      <c r="N134" s="196" t="n">
        <f aca="false">BK134</f>
        <v>0</v>
      </c>
      <c r="O134" s="196"/>
      <c r="P134" s="196"/>
      <c r="Q134" s="196"/>
      <c r="R134" s="188"/>
      <c r="T134" s="189"/>
      <c r="U134" s="185"/>
      <c r="V134" s="185"/>
      <c r="W134" s="190" t="n">
        <f aca="false">SUM(W135:W139)</f>
        <v>0</v>
      </c>
      <c r="X134" s="185"/>
      <c r="Y134" s="190" t="n">
        <f aca="false">SUM(Y135:Y139)</f>
        <v>0</v>
      </c>
      <c r="Z134" s="185"/>
      <c r="AA134" s="191" t="n">
        <f aca="false">SUM(AA135:AA139)</f>
        <v>0</v>
      </c>
      <c r="AR134" s="192" t="s">
        <v>81</v>
      </c>
      <c r="AT134" s="193" t="s">
        <v>72</v>
      </c>
      <c r="AU134" s="193" t="s">
        <v>81</v>
      </c>
      <c r="AY134" s="192" t="s">
        <v>177</v>
      </c>
      <c r="BK134" s="194" t="n">
        <f aca="false">SUM(BK135:BK139)</f>
        <v>0</v>
      </c>
    </row>
    <row r="135" s="32" customFormat="true" ht="38.25" hidden="false" customHeight="true" outlineLevel="0" collapsed="false">
      <c r="B135" s="162"/>
      <c r="C135" s="197" t="s">
        <v>182</v>
      </c>
      <c r="D135" s="197" t="s">
        <v>178</v>
      </c>
      <c r="E135" s="198" t="s">
        <v>211</v>
      </c>
      <c r="F135" s="199" t="s">
        <v>212</v>
      </c>
      <c r="G135" s="199"/>
      <c r="H135" s="199"/>
      <c r="I135" s="199"/>
      <c r="J135" s="200" t="s">
        <v>213</v>
      </c>
      <c r="K135" s="201" t="n">
        <v>0.602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415</v>
      </c>
    </row>
    <row r="136" s="32" customFormat="true" ht="25.5" hidden="false" customHeight="true" outlineLevel="0" collapsed="false">
      <c r="B136" s="162"/>
      <c r="C136" s="197" t="s">
        <v>199</v>
      </c>
      <c r="D136" s="197" t="s">
        <v>178</v>
      </c>
      <c r="E136" s="198" t="s">
        <v>216</v>
      </c>
      <c r="F136" s="199" t="s">
        <v>217</v>
      </c>
      <c r="G136" s="199"/>
      <c r="H136" s="199"/>
      <c r="I136" s="199"/>
      <c r="J136" s="200" t="s">
        <v>213</v>
      </c>
      <c r="K136" s="201" t="n">
        <v>5.418</v>
      </c>
      <c r="L136" s="202" t="n">
        <v>0</v>
      </c>
      <c r="M136" s="202"/>
      <c r="N136" s="203" t="n">
        <f aca="false">ROUND(L136*K136,2)</f>
        <v>0</v>
      </c>
      <c r="O136" s="203"/>
      <c r="P136" s="203"/>
      <c r="Q136" s="203"/>
      <c r="R136" s="164"/>
      <c r="T136" s="204"/>
      <c r="U136" s="44" t="s">
        <v>38</v>
      </c>
      <c r="V136" s="34"/>
      <c r="W136" s="205" t="n">
        <f aca="false">V136*K136</f>
        <v>0</v>
      </c>
      <c r="X136" s="205" t="n">
        <v>0</v>
      </c>
      <c r="Y136" s="205" t="n">
        <f aca="false">X136*K136</f>
        <v>0</v>
      </c>
      <c r="Z136" s="205" t="n">
        <v>0</v>
      </c>
      <c r="AA136" s="206" t="n">
        <f aca="false">Z136*K136</f>
        <v>0</v>
      </c>
      <c r="AR136" s="10" t="s">
        <v>182</v>
      </c>
      <c r="AT136" s="10" t="s">
        <v>178</v>
      </c>
      <c r="AU136" s="10" t="s">
        <v>136</v>
      </c>
      <c r="AY136" s="10" t="s">
        <v>177</v>
      </c>
      <c r="BE136" s="123" t="n">
        <f aca="false">IF(U136="základní",N136,0)</f>
        <v>0</v>
      </c>
      <c r="BF136" s="123" t="n">
        <f aca="false">IF(U136="snížená",N136,0)</f>
        <v>0</v>
      </c>
      <c r="BG136" s="123" t="n">
        <f aca="false">IF(U136="zákl. přenesená",N136,0)</f>
        <v>0</v>
      </c>
      <c r="BH136" s="123" t="n">
        <f aca="false">IF(U136="sníž. přenesená",N136,0)</f>
        <v>0</v>
      </c>
      <c r="BI136" s="123" t="n">
        <f aca="false">IF(U136="nulová",N136,0)</f>
        <v>0</v>
      </c>
      <c r="BJ136" s="10" t="s">
        <v>81</v>
      </c>
      <c r="BK136" s="123" t="n">
        <f aca="false">ROUND(L136*K136,2)</f>
        <v>0</v>
      </c>
      <c r="BL136" s="10" t="s">
        <v>182</v>
      </c>
      <c r="BM136" s="10" t="s">
        <v>416</v>
      </c>
    </row>
    <row r="137" s="207" customFormat="true" ht="16.5" hidden="false" customHeight="true" outlineLevel="0" collapsed="false">
      <c r="B137" s="208"/>
      <c r="C137" s="209"/>
      <c r="D137" s="209"/>
      <c r="E137" s="210"/>
      <c r="F137" s="211" t="s">
        <v>417</v>
      </c>
      <c r="G137" s="211"/>
      <c r="H137" s="211"/>
      <c r="I137" s="211"/>
      <c r="J137" s="209"/>
      <c r="K137" s="212" t="n">
        <v>5.418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s="217" customFormat="true" ht="16.5" hidden="false" customHeight="true" outlineLevel="0" collapsed="false">
      <c r="B138" s="218"/>
      <c r="C138" s="219"/>
      <c r="D138" s="219"/>
      <c r="E138" s="220"/>
      <c r="F138" s="221" t="s">
        <v>186</v>
      </c>
      <c r="G138" s="221"/>
      <c r="H138" s="221"/>
      <c r="I138" s="221"/>
      <c r="J138" s="219"/>
      <c r="K138" s="222" t="n">
        <v>5.418</v>
      </c>
      <c r="L138" s="219"/>
      <c r="M138" s="219"/>
      <c r="N138" s="219"/>
      <c r="O138" s="219"/>
      <c r="P138" s="219"/>
      <c r="Q138" s="219"/>
      <c r="R138" s="223"/>
      <c r="T138" s="224"/>
      <c r="U138" s="219"/>
      <c r="V138" s="219"/>
      <c r="W138" s="219"/>
      <c r="X138" s="219"/>
      <c r="Y138" s="219"/>
      <c r="Z138" s="219"/>
      <c r="AA138" s="225"/>
      <c r="AT138" s="226" t="s">
        <v>185</v>
      </c>
      <c r="AU138" s="226" t="s">
        <v>136</v>
      </c>
      <c r="AV138" s="217" t="s">
        <v>182</v>
      </c>
      <c r="AW138" s="217" t="s">
        <v>31</v>
      </c>
      <c r="AX138" s="217" t="s">
        <v>81</v>
      </c>
      <c r="AY138" s="226" t="s">
        <v>177</v>
      </c>
    </row>
    <row r="139" s="32" customFormat="true" ht="25.5" hidden="false" customHeight="true" outlineLevel="0" collapsed="false">
      <c r="B139" s="162"/>
      <c r="C139" s="197" t="s">
        <v>203</v>
      </c>
      <c r="D139" s="197" t="s">
        <v>178</v>
      </c>
      <c r="E139" s="198" t="s">
        <v>221</v>
      </c>
      <c r="F139" s="199" t="s">
        <v>222</v>
      </c>
      <c r="G139" s="199"/>
      <c r="H139" s="199"/>
      <c r="I139" s="199"/>
      <c r="J139" s="200" t="s">
        <v>213</v>
      </c>
      <c r="K139" s="201" t="n">
        <v>0.602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418</v>
      </c>
    </row>
    <row r="140" s="183" customFormat="true" ht="37.35" hidden="false" customHeight="true" outlineLevel="0" collapsed="false">
      <c r="B140" s="184"/>
      <c r="C140" s="185"/>
      <c r="D140" s="186" t="s">
        <v>149</v>
      </c>
      <c r="E140" s="186"/>
      <c r="F140" s="186"/>
      <c r="G140" s="186"/>
      <c r="H140" s="186"/>
      <c r="I140" s="186"/>
      <c r="J140" s="186"/>
      <c r="K140" s="186"/>
      <c r="L140" s="186"/>
      <c r="M140" s="186"/>
      <c r="N140" s="228" t="n">
        <f aca="false">BK140</f>
        <v>0</v>
      </c>
      <c r="O140" s="228"/>
      <c r="P140" s="228"/>
      <c r="Q140" s="228"/>
      <c r="R140" s="188"/>
      <c r="T140" s="189"/>
      <c r="U140" s="185"/>
      <c r="V140" s="185"/>
      <c r="W140" s="190" t="n">
        <f aca="false">W141+W154+W164</f>
        <v>0</v>
      </c>
      <c r="X140" s="185"/>
      <c r="Y140" s="190" t="n">
        <f aca="false">Y141+Y154+Y164</f>
        <v>0</v>
      </c>
      <c r="Z140" s="185"/>
      <c r="AA140" s="191" t="n">
        <f aca="false">AA141+AA154+AA164</f>
        <v>0</v>
      </c>
      <c r="AR140" s="192" t="s">
        <v>136</v>
      </c>
      <c r="AT140" s="193" t="s">
        <v>72</v>
      </c>
      <c r="AU140" s="193" t="s">
        <v>73</v>
      </c>
      <c r="AY140" s="192" t="s">
        <v>177</v>
      </c>
      <c r="BK140" s="194" t="n">
        <f aca="false">BK141+BK154+BK164</f>
        <v>0</v>
      </c>
    </row>
    <row r="141" customFormat="false" ht="19.9" hidden="false" customHeight="true" outlineLevel="0" collapsed="false">
      <c r="A141" s="183"/>
      <c r="B141" s="184"/>
      <c r="C141" s="185"/>
      <c r="D141" s="195" t="s">
        <v>151</v>
      </c>
      <c r="E141" s="195"/>
      <c r="F141" s="195"/>
      <c r="G141" s="195"/>
      <c r="H141" s="195"/>
      <c r="I141" s="195"/>
      <c r="J141" s="195"/>
      <c r="K141" s="195"/>
      <c r="L141" s="195"/>
      <c r="M141" s="195"/>
      <c r="N141" s="196" t="n">
        <f aca="false">BK141</f>
        <v>0</v>
      </c>
      <c r="O141" s="196"/>
      <c r="P141" s="196"/>
      <c r="Q141" s="196"/>
      <c r="R141" s="188"/>
      <c r="T141" s="189"/>
      <c r="U141" s="185"/>
      <c r="V141" s="185"/>
      <c r="W141" s="190" t="n">
        <f aca="false">SUM(W142:W153)</f>
        <v>0</v>
      </c>
      <c r="X141" s="185"/>
      <c r="Y141" s="190" t="n">
        <f aca="false">SUM(Y142:Y153)</f>
        <v>0</v>
      </c>
      <c r="Z141" s="185"/>
      <c r="AA141" s="191" t="n">
        <f aca="false">SUM(AA142:AA153)</f>
        <v>0</v>
      </c>
      <c r="AR141" s="192" t="s">
        <v>136</v>
      </c>
      <c r="AT141" s="193" t="s">
        <v>72</v>
      </c>
      <c r="AU141" s="193" t="s">
        <v>81</v>
      </c>
      <c r="AY141" s="192" t="s">
        <v>177</v>
      </c>
      <c r="BK141" s="194" t="n">
        <f aca="false">SUM(BK142:BK153)</f>
        <v>0</v>
      </c>
    </row>
    <row r="142" s="32" customFormat="true" ht="25.5" hidden="false" customHeight="true" outlineLevel="0" collapsed="false">
      <c r="B142" s="162"/>
      <c r="C142" s="197" t="s">
        <v>210</v>
      </c>
      <c r="D142" s="197" t="s">
        <v>178</v>
      </c>
      <c r="E142" s="198" t="s">
        <v>241</v>
      </c>
      <c r="F142" s="199" t="s">
        <v>242</v>
      </c>
      <c r="G142" s="199"/>
      <c r="H142" s="199"/>
      <c r="I142" s="199"/>
      <c r="J142" s="200" t="s">
        <v>181</v>
      </c>
      <c r="K142" s="201" t="n">
        <v>6.48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227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227</v>
      </c>
      <c r="BM142" s="10" t="s">
        <v>419</v>
      </c>
    </row>
    <row r="143" customFormat="false" ht="16.5" hidden="false" customHeight="true" outlineLevel="0" collapsed="false">
      <c r="A143" s="32"/>
      <c r="B143" s="162"/>
      <c r="C143" s="231" t="s">
        <v>215</v>
      </c>
      <c r="D143" s="231" t="s">
        <v>245</v>
      </c>
      <c r="E143" s="232" t="s">
        <v>246</v>
      </c>
      <c r="F143" s="233" t="s">
        <v>247</v>
      </c>
      <c r="G143" s="233"/>
      <c r="H143" s="233"/>
      <c r="I143" s="233"/>
      <c r="J143" s="234" t="s">
        <v>181</v>
      </c>
      <c r="K143" s="235" t="n">
        <v>7.128</v>
      </c>
      <c r="L143" s="236" t="n">
        <v>0</v>
      </c>
      <c r="M143" s="236"/>
      <c r="N143" s="237" t="n">
        <f aca="false">ROUND(L143*K143,2)</f>
        <v>0</v>
      </c>
      <c r="O143" s="237"/>
      <c r="P143" s="237"/>
      <c r="Q143" s="237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248</v>
      </c>
      <c r="AT143" s="10" t="s">
        <v>245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227</v>
      </c>
      <c r="BM143" s="10" t="s">
        <v>420</v>
      </c>
    </row>
    <row r="144" s="207" customFormat="true" ht="16.5" hidden="false" customHeight="true" outlineLevel="0" collapsed="false">
      <c r="B144" s="208"/>
      <c r="C144" s="209"/>
      <c r="D144" s="209"/>
      <c r="E144" s="210"/>
      <c r="F144" s="211" t="s">
        <v>421</v>
      </c>
      <c r="G144" s="211"/>
      <c r="H144" s="211"/>
      <c r="I144" s="211"/>
      <c r="J144" s="209"/>
      <c r="K144" s="212" t="n">
        <v>7.128</v>
      </c>
      <c r="L144" s="209"/>
      <c r="M144" s="209"/>
      <c r="N144" s="209"/>
      <c r="O144" s="209"/>
      <c r="P144" s="209"/>
      <c r="Q144" s="209"/>
      <c r="R144" s="213"/>
      <c r="T144" s="214"/>
      <c r="U144" s="209"/>
      <c r="V144" s="209"/>
      <c r="W144" s="209"/>
      <c r="X144" s="209"/>
      <c r="Y144" s="209"/>
      <c r="Z144" s="209"/>
      <c r="AA144" s="215"/>
      <c r="AT144" s="216" t="s">
        <v>185</v>
      </c>
      <c r="AU144" s="216" t="s">
        <v>136</v>
      </c>
      <c r="AV144" s="207" t="s">
        <v>136</v>
      </c>
      <c r="AW144" s="207" t="s">
        <v>31</v>
      </c>
      <c r="AX144" s="207" t="s">
        <v>73</v>
      </c>
      <c r="AY144" s="216" t="s">
        <v>177</v>
      </c>
    </row>
    <row r="145" s="217" customFormat="true" ht="16.5" hidden="false" customHeight="true" outlineLevel="0" collapsed="false">
      <c r="B145" s="218"/>
      <c r="C145" s="219"/>
      <c r="D145" s="219"/>
      <c r="E145" s="220"/>
      <c r="F145" s="221" t="s">
        <v>186</v>
      </c>
      <c r="G145" s="221"/>
      <c r="H145" s="221"/>
      <c r="I145" s="221"/>
      <c r="J145" s="219"/>
      <c r="K145" s="222" t="n">
        <v>7.128</v>
      </c>
      <c r="L145" s="219"/>
      <c r="M145" s="219"/>
      <c r="N145" s="219"/>
      <c r="O145" s="219"/>
      <c r="P145" s="219"/>
      <c r="Q145" s="219"/>
      <c r="R145" s="223"/>
      <c r="T145" s="224"/>
      <c r="U145" s="219"/>
      <c r="V145" s="219"/>
      <c r="W145" s="219"/>
      <c r="X145" s="219"/>
      <c r="Y145" s="219"/>
      <c r="Z145" s="219"/>
      <c r="AA145" s="225"/>
      <c r="AT145" s="226" t="s">
        <v>185</v>
      </c>
      <c r="AU145" s="226" t="s">
        <v>136</v>
      </c>
      <c r="AV145" s="217" t="s">
        <v>182</v>
      </c>
      <c r="AW145" s="217" t="s">
        <v>31</v>
      </c>
      <c r="AX145" s="217" t="s">
        <v>81</v>
      </c>
      <c r="AY145" s="226" t="s">
        <v>177</v>
      </c>
    </row>
    <row r="146" s="32" customFormat="true" ht="16.5" hidden="false" customHeight="true" outlineLevel="0" collapsed="false">
      <c r="B146" s="162"/>
      <c r="C146" s="197" t="s">
        <v>220</v>
      </c>
      <c r="D146" s="197" t="s">
        <v>178</v>
      </c>
      <c r="E146" s="198" t="s">
        <v>252</v>
      </c>
      <c r="F146" s="199" t="s">
        <v>253</v>
      </c>
      <c r="G146" s="199"/>
      <c r="H146" s="199"/>
      <c r="I146" s="199"/>
      <c r="J146" s="200" t="s">
        <v>181</v>
      </c>
      <c r="K146" s="201" t="n">
        <v>6.48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422</v>
      </c>
    </row>
    <row r="147" s="32" customFormat="true" ht="16.5" hidden="false" customHeight="true" outlineLevel="0" collapsed="false">
      <c r="B147" s="162"/>
      <c r="C147" s="197" t="s">
        <v>224</v>
      </c>
      <c r="D147" s="197" t="s">
        <v>178</v>
      </c>
      <c r="E147" s="198" t="s">
        <v>256</v>
      </c>
      <c r="F147" s="199" t="s">
        <v>257</v>
      </c>
      <c r="G147" s="199"/>
      <c r="H147" s="199"/>
      <c r="I147" s="199"/>
      <c r="J147" s="200" t="s">
        <v>197</v>
      </c>
      <c r="K147" s="201" t="n">
        <v>10.8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423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424</v>
      </c>
      <c r="G148" s="211"/>
      <c r="H148" s="211"/>
      <c r="I148" s="211"/>
      <c r="J148" s="209"/>
      <c r="K148" s="212" t="n">
        <v>10.8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s="217" customFormat="true" ht="16.5" hidden="false" customHeight="true" outlineLevel="0" collapsed="false">
      <c r="B149" s="218"/>
      <c r="C149" s="219"/>
      <c r="D149" s="219"/>
      <c r="E149" s="220"/>
      <c r="F149" s="221" t="s">
        <v>186</v>
      </c>
      <c r="G149" s="221"/>
      <c r="H149" s="221"/>
      <c r="I149" s="221"/>
      <c r="J149" s="219"/>
      <c r="K149" s="222" t="n">
        <v>10.8</v>
      </c>
      <c r="L149" s="219"/>
      <c r="M149" s="219"/>
      <c r="N149" s="219"/>
      <c r="O149" s="219"/>
      <c r="P149" s="219"/>
      <c r="Q149" s="219"/>
      <c r="R149" s="223"/>
      <c r="T149" s="224"/>
      <c r="U149" s="219"/>
      <c r="V149" s="219"/>
      <c r="W149" s="219"/>
      <c r="X149" s="219"/>
      <c r="Y149" s="219"/>
      <c r="Z149" s="219"/>
      <c r="AA149" s="225"/>
      <c r="AT149" s="226" t="s">
        <v>185</v>
      </c>
      <c r="AU149" s="226" t="s">
        <v>136</v>
      </c>
      <c r="AV149" s="217" t="s">
        <v>182</v>
      </c>
      <c r="AW149" s="217" t="s">
        <v>31</v>
      </c>
      <c r="AX149" s="217" t="s">
        <v>81</v>
      </c>
      <c r="AY149" s="226" t="s">
        <v>177</v>
      </c>
    </row>
    <row r="150" s="32" customFormat="true" ht="25.5" hidden="false" customHeight="true" outlineLevel="0" collapsed="false">
      <c r="B150" s="162"/>
      <c r="C150" s="197" t="s">
        <v>229</v>
      </c>
      <c r="D150" s="197" t="s">
        <v>178</v>
      </c>
      <c r="E150" s="198" t="s">
        <v>262</v>
      </c>
      <c r="F150" s="199" t="s">
        <v>263</v>
      </c>
      <c r="G150" s="199"/>
      <c r="H150" s="199"/>
      <c r="I150" s="199"/>
      <c r="J150" s="200" t="s">
        <v>181</v>
      </c>
      <c r="K150" s="201" t="n">
        <v>6.48</v>
      </c>
      <c r="L150" s="202" t="n">
        <v>0</v>
      </c>
      <c r="M150" s="202"/>
      <c r="N150" s="203" t="n">
        <f aca="false">ROUND(L150*K150,2)</f>
        <v>0</v>
      </c>
      <c r="O150" s="203"/>
      <c r="P150" s="203"/>
      <c r="Q150" s="203"/>
      <c r="R150" s="164"/>
      <c r="T150" s="204"/>
      <c r="U150" s="44" t="s">
        <v>38</v>
      </c>
      <c r="V150" s="34"/>
      <c r="W150" s="205" t="n">
        <f aca="false">V150*K150</f>
        <v>0</v>
      </c>
      <c r="X150" s="205" t="n">
        <v>0</v>
      </c>
      <c r="Y150" s="205" t="n">
        <f aca="false">X150*K150</f>
        <v>0</v>
      </c>
      <c r="Z150" s="205" t="n">
        <v>0</v>
      </c>
      <c r="AA150" s="206" t="n">
        <f aca="false">Z150*K150</f>
        <v>0</v>
      </c>
      <c r="AR150" s="10" t="s">
        <v>227</v>
      </c>
      <c r="AT150" s="10" t="s">
        <v>178</v>
      </c>
      <c r="AU150" s="10" t="s">
        <v>136</v>
      </c>
      <c r="AY150" s="10" t="s">
        <v>177</v>
      </c>
      <c r="BE150" s="123" t="n">
        <f aca="false">IF(U150="základní",N150,0)</f>
        <v>0</v>
      </c>
      <c r="BF150" s="123" t="n">
        <f aca="false">IF(U150="snížená",N150,0)</f>
        <v>0</v>
      </c>
      <c r="BG150" s="123" t="n">
        <f aca="false">IF(U150="zákl. přenesená",N150,0)</f>
        <v>0</v>
      </c>
      <c r="BH150" s="123" t="n">
        <f aca="false">IF(U150="sníž. přenesená",N150,0)</f>
        <v>0</v>
      </c>
      <c r="BI150" s="123" t="n">
        <f aca="false">IF(U150="nulová",N150,0)</f>
        <v>0</v>
      </c>
      <c r="BJ150" s="10" t="s">
        <v>81</v>
      </c>
      <c r="BK150" s="123" t="n">
        <f aca="false">ROUND(L150*K150,2)</f>
        <v>0</v>
      </c>
      <c r="BL150" s="10" t="s">
        <v>227</v>
      </c>
      <c r="BM150" s="10" t="s">
        <v>425</v>
      </c>
    </row>
    <row r="151" s="207" customFormat="true" ht="16.5" hidden="false" customHeight="true" outlineLevel="0" collapsed="false">
      <c r="B151" s="208"/>
      <c r="C151" s="209"/>
      <c r="D151" s="209"/>
      <c r="E151" s="210"/>
      <c r="F151" s="211" t="s">
        <v>411</v>
      </c>
      <c r="G151" s="211"/>
      <c r="H151" s="211"/>
      <c r="I151" s="211"/>
      <c r="J151" s="209"/>
      <c r="K151" s="212" t="n">
        <v>6.48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6.48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25.5" hidden="false" customHeight="true" outlineLevel="0" collapsed="false">
      <c r="B153" s="162"/>
      <c r="C153" s="197" t="s">
        <v>235</v>
      </c>
      <c r="D153" s="197" t="s">
        <v>178</v>
      </c>
      <c r="E153" s="198" t="s">
        <v>266</v>
      </c>
      <c r="F153" s="199" t="s">
        <v>267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426</v>
      </c>
    </row>
    <row r="154" s="183" customFormat="true" ht="29.85" hidden="false" customHeight="true" outlineLevel="0" collapsed="false">
      <c r="B154" s="184"/>
      <c r="C154" s="185"/>
      <c r="D154" s="195" t="s">
        <v>152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SUM(W155:W163)</f>
        <v>0</v>
      </c>
      <c r="X154" s="185"/>
      <c r="Y154" s="190" t="n">
        <f aca="false">SUM(Y155:Y163)</f>
        <v>0</v>
      </c>
      <c r="Z154" s="185"/>
      <c r="AA154" s="191" t="n">
        <f aca="false">SUM(AA155:AA163)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SUM(BK155:BK163)</f>
        <v>0</v>
      </c>
    </row>
    <row r="155" s="32" customFormat="true" ht="38.25" hidden="false" customHeight="true" outlineLevel="0" collapsed="false">
      <c r="B155" s="162"/>
      <c r="C155" s="197" t="s">
        <v>427</v>
      </c>
      <c r="D155" s="197" t="s">
        <v>178</v>
      </c>
      <c r="E155" s="198" t="s">
        <v>270</v>
      </c>
      <c r="F155" s="199" t="s">
        <v>271</v>
      </c>
      <c r="G155" s="199"/>
      <c r="H155" s="199"/>
      <c r="I155" s="199"/>
      <c r="J155" s="200" t="s">
        <v>181</v>
      </c>
      <c r="K155" s="201" t="n">
        <v>26.144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428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429</v>
      </c>
      <c r="G156" s="211"/>
      <c r="H156" s="211"/>
      <c r="I156" s="211"/>
      <c r="J156" s="209"/>
      <c r="K156" s="212" t="n">
        <v>25.244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customFormat="false" ht="16.5" hidden="false" customHeight="true" outlineLevel="0" collapsed="false">
      <c r="A157" s="207"/>
      <c r="B157" s="208"/>
      <c r="C157" s="209"/>
      <c r="D157" s="209"/>
      <c r="E157" s="210"/>
      <c r="F157" s="227" t="s">
        <v>430</v>
      </c>
      <c r="G157" s="227"/>
      <c r="H157" s="227"/>
      <c r="I157" s="227"/>
      <c r="J157" s="209"/>
      <c r="K157" s="212" t="n">
        <v>0.9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26.144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25.5" hidden="false" customHeight="true" outlineLevel="0" collapsed="false">
      <c r="B159" s="162"/>
      <c r="C159" s="231" t="s">
        <v>431</v>
      </c>
      <c r="D159" s="231" t="s">
        <v>245</v>
      </c>
      <c r="E159" s="232" t="s">
        <v>277</v>
      </c>
      <c r="F159" s="233" t="s">
        <v>278</v>
      </c>
      <c r="G159" s="233"/>
      <c r="H159" s="233"/>
      <c r="I159" s="233"/>
      <c r="J159" s="234" t="s">
        <v>181</v>
      </c>
      <c r="K159" s="235" t="n">
        <v>28.758</v>
      </c>
      <c r="L159" s="236" t="n">
        <v>0</v>
      </c>
      <c r="M159" s="236"/>
      <c r="N159" s="237" t="n">
        <f aca="false">ROUND(L159*K159,2)</f>
        <v>0</v>
      </c>
      <c r="O159" s="237"/>
      <c r="P159" s="237"/>
      <c r="Q159" s="237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248</v>
      </c>
      <c r="AT159" s="10" t="s">
        <v>245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432</v>
      </c>
    </row>
    <row r="160" s="207" customFormat="true" ht="25.5" hidden="false" customHeight="true" outlineLevel="0" collapsed="false">
      <c r="B160" s="208"/>
      <c r="C160" s="209"/>
      <c r="D160" s="209"/>
      <c r="E160" s="210"/>
      <c r="F160" s="211" t="s">
        <v>433</v>
      </c>
      <c r="G160" s="211"/>
      <c r="H160" s="211"/>
      <c r="I160" s="211"/>
      <c r="J160" s="209"/>
      <c r="K160" s="212" t="n">
        <v>28.758</v>
      </c>
      <c r="L160" s="209"/>
      <c r="M160" s="209"/>
      <c r="N160" s="209"/>
      <c r="O160" s="209"/>
      <c r="P160" s="209"/>
      <c r="Q160" s="209"/>
      <c r="R160" s="213"/>
      <c r="T160" s="214"/>
      <c r="U160" s="209"/>
      <c r="V160" s="209"/>
      <c r="W160" s="209"/>
      <c r="X160" s="209"/>
      <c r="Y160" s="209"/>
      <c r="Z160" s="209"/>
      <c r="AA160" s="215"/>
      <c r="AT160" s="216" t="s">
        <v>185</v>
      </c>
      <c r="AU160" s="216" t="s">
        <v>136</v>
      </c>
      <c r="AV160" s="207" t="s">
        <v>136</v>
      </c>
      <c r="AW160" s="207" t="s">
        <v>31</v>
      </c>
      <c r="AX160" s="207" t="s">
        <v>73</v>
      </c>
      <c r="AY160" s="216" t="s">
        <v>177</v>
      </c>
    </row>
    <row r="161" s="217" customFormat="true" ht="16.5" hidden="false" customHeight="true" outlineLevel="0" collapsed="false">
      <c r="B161" s="218"/>
      <c r="C161" s="219"/>
      <c r="D161" s="219"/>
      <c r="E161" s="220"/>
      <c r="F161" s="221" t="s">
        <v>186</v>
      </c>
      <c r="G161" s="221"/>
      <c r="H161" s="221"/>
      <c r="I161" s="221"/>
      <c r="J161" s="219"/>
      <c r="K161" s="222" t="n">
        <v>28.758</v>
      </c>
      <c r="L161" s="219"/>
      <c r="M161" s="219"/>
      <c r="N161" s="219"/>
      <c r="O161" s="219"/>
      <c r="P161" s="219"/>
      <c r="Q161" s="219"/>
      <c r="R161" s="223"/>
      <c r="T161" s="224"/>
      <c r="U161" s="219"/>
      <c r="V161" s="219"/>
      <c r="W161" s="219"/>
      <c r="X161" s="219"/>
      <c r="Y161" s="219"/>
      <c r="Z161" s="219"/>
      <c r="AA161" s="225"/>
      <c r="AT161" s="226" t="s">
        <v>185</v>
      </c>
      <c r="AU161" s="226" t="s">
        <v>136</v>
      </c>
      <c r="AV161" s="217" t="s">
        <v>182</v>
      </c>
      <c r="AW161" s="217" t="s">
        <v>31</v>
      </c>
      <c r="AX161" s="217" t="s">
        <v>81</v>
      </c>
      <c r="AY161" s="226" t="s">
        <v>177</v>
      </c>
    </row>
    <row r="162" s="32" customFormat="true" ht="25.5" hidden="false" customHeight="true" outlineLevel="0" collapsed="false">
      <c r="B162" s="162"/>
      <c r="C162" s="197" t="s">
        <v>10</v>
      </c>
      <c r="D162" s="197" t="s">
        <v>178</v>
      </c>
      <c r="E162" s="198" t="s">
        <v>282</v>
      </c>
      <c r="F162" s="199" t="s">
        <v>283</v>
      </c>
      <c r="G162" s="199"/>
      <c r="H162" s="199"/>
      <c r="I162" s="199"/>
      <c r="J162" s="200" t="s">
        <v>197</v>
      </c>
      <c r="K162" s="201" t="n">
        <v>8.34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434</v>
      </c>
    </row>
    <row r="163" customFormat="false" ht="25.5" hidden="false" customHeight="true" outlineLevel="0" collapsed="false">
      <c r="A163" s="32"/>
      <c r="B163" s="162"/>
      <c r="C163" s="197" t="s">
        <v>227</v>
      </c>
      <c r="D163" s="197" t="s">
        <v>178</v>
      </c>
      <c r="E163" s="198" t="s">
        <v>286</v>
      </c>
      <c r="F163" s="199" t="s">
        <v>287</v>
      </c>
      <c r="G163" s="199"/>
      <c r="H163" s="199"/>
      <c r="I163" s="199"/>
      <c r="J163" s="200" t="s">
        <v>238</v>
      </c>
      <c r="K163" s="229" t="n">
        <v>0</v>
      </c>
      <c r="L163" s="202" t="n">
        <v>0</v>
      </c>
      <c r="M163" s="202"/>
      <c r="N163" s="203" t="n">
        <f aca="false">ROUND(L163*K163,2)</f>
        <v>0</v>
      </c>
      <c r="O163" s="203"/>
      <c r="P163" s="203"/>
      <c r="Q163" s="203"/>
      <c r="R163" s="164"/>
      <c r="T163" s="204"/>
      <c r="U163" s="44" t="s">
        <v>38</v>
      </c>
      <c r="V163" s="34"/>
      <c r="W163" s="205" t="n">
        <f aca="false">V163*K163</f>
        <v>0</v>
      </c>
      <c r="X163" s="205" t="n">
        <v>0</v>
      </c>
      <c r="Y163" s="205" t="n">
        <f aca="false">X163*K163</f>
        <v>0</v>
      </c>
      <c r="Z163" s="205" t="n">
        <v>0</v>
      </c>
      <c r="AA163" s="206" t="n">
        <f aca="false">Z163*K163</f>
        <v>0</v>
      </c>
      <c r="AR163" s="10" t="s">
        <v>227</v>
      </c>
      <c r="AT163" s="10" t="s">
        <v>178</v>
      </c>
      <c r="AU163" s="10" t="s">
        <v>136</v>
      </c>
      <c r="AY163" s="10" t="s">
        <v>177</v>
      </c>
      <c r="BE163" s="123" t="n">
        <f aca="false">IF(U163="základní",N163,0)</f>
        <v>0</v>
      </c>
      <c r="BF163" s="123" t="n">
        <f aca="false">IF(U163="snížená",N163,0)</f>
        <v>0</v>
      </c>
      <c r="BG163" s="123" t="n">
        <f aca="false">IF(U163="zákl. přenesená",N163,0)</f>
        <v>0</v>
      </c>
      <c r="BH163" s="123" t="n">
        <f aca="false">IF(U163="sníž. přenesená",N163,0)</f>
        <v>0</v>
      </c>
      <c r="BI163" s="123" t="n">
        <f aca="false">IF(U163="nulová",N163,0)</f>
        <v>0</v>
      </c>
      <c r="BJ163" s="10" t="s">
        <v>81</v>
      </c>
      <c r="BK163" s="123" t="n">
        <f aca="false">ROUND(L163*K163,2)</f>
        <v>0</v>
      </c>
      <c r="BL163" s="10" t="s">
        <v>227</v>
      </c>
      <c r="BM163" s="10" t="s">
        <v>435</v>
      </c>
    </row>
    <row r="164" s="183" customFormat="true" ht="29.85" hidden="false" customHeight="true" outlineLevel="0" collapsed="false">
      <c r="B164" s="184"/>
      <c r="C164" s="185"/>
      <c r="D164" s="195" t="s">
        <v>153</v>
      </c>
      <c r="E164" s="195"/>
      <c r="F164" s="195"/>
      <c r="G164" s="195"/>
      <c r="H164" s="195"/>
      <c r="I164" s="195"/>
      <c r="J164" s="195"/>
      <c r="K164" s="195"/>
      <c r="L164" s="195"/>
      <c r="M164" s="195"/>
      <c r="N164" s="230" t="n">
        <f aca="false">BK164</f>
        <v>0</v>
      </c>
      <c r="O164" s="230"/>
      <c r="P164" s="230"/>
      <c r="Q164" s="230"/>
      <c r="R164" s="188"/>
      <c r="T164" s="189"/>
      <c r="U164" s="185"/>
      <c r="V164" s="185"/>
      <c r="W164" s="190" t="n">
        <f aca="false">SUM(W165:W177)</f>
        <v>0</v>
      </c>
      <c r="X164" s="185"/>
      <c r="Y164" s="190" t="n">
        <f aca="false">SUM(Y165:Y177)</f>
        <v>0</v>
      </c>
      <c r="Z164" s="185"/>
      <c r="AA164" s="191" t="n">
        <f aca="false">SUM(AA165:AA177)</f>
        <v>0</v>
      </c>
      <c r="AR164" s="192" t="s">
        <v>136</v>
      </c>
      <c r="AT164" s="193" t="s">
        <v>72</v>
      </c>
      <c r="AU164" s="193" t="s">
        <v>81</v>
      </c>
      <c r="AY164" s="192" t="s">
        <v>177</v>
      </c>
      <c r="BK164" s="194" t="n">
        <f aca="false">SUM(BK165:BK177)</f>
        <v>0</v>
      </c>
    </row>
    <row r="165" s="32" customFormat="true" ht="25.5" hidden="false" customHeight="true" outlineLevel="0" collapsed="false">
      <c r="B165" s="162"/>
      <c r="C165" s="197" t="s">
        <v>436</v>
      </c>
      <c r="D165" s="197" t="s">
        <v>178</v>
      </c>
      <c r="E165" s="198" t="s">
        <v>290</v>
      </c>
      <c r="F165" s="199" t="s">
        <v>291</v>
      </c>
      <c r="G165" s="199"/>
      <c r="H165" s="199"/>
      <c r="I165" s="199"/>
      <c r="J165" s="200" t="s">
        <v>181</v>
      </c>
      <c r="K165" s="201" t="n">
        <v>26.324</v>
      </c>
      <c r="L165" s="202" t="n">
        <v>0</v>
      </c>
      <c r="M165" s="202"/>
      <c r="N165" s="203" t="n">
        <f aca="false">ROUND(L165*K165,2)</f>
        <v>0</v>
      </c>
      <c r="O165" s="203"/>
      <c r="P165" s="203"/>
      <c r="Q165" s="203"/>
      <c r="R165" s="164"/>
      <c r="T165" s="204"/>
      <c r="U165" s="44" t="s">
        <v>38</v>
      </c>
      <c r="V165" s="34"/>
      <c r="W165" s="205" t="n">
        <f aca="false">V165*K165</f>
        <v>0</v>
      </c>
      <c r="X165" s="205" t="n">
        <v>0</v>
      </c>
      <c r="Y165" s="205" t="n">
        <f aca="false">X165*K165</f>
        <v>0</v>
      </c>
      <c r="Z165" s="205" t="n">
        <v>0</v>
      </c>
      <c r="AA165" s="206" t="n">
        <f aca="false">Z165*K165</f>
        <v>0</v>
      </c>
      <c r="AR165" s="10" t="s">
        <v>227</v>
      </c>
      <c r="AT165" s="10" t="s">
        <v>178</v>
      </c>
      <c r="AU165" s="10" t="s">
        <v>136</v>
      </c>
      <c r="AY165" s="10" t="s">
        <v>177</v>
      </c>
      <c r="BE165" s="123" t="n">
        <f aca="false">IF(U165="základní",N165,0)</f>
        <v>0</v>
      </c>
      <c r="BF165" s="123" t="n">
        <f aca="false">IF(U165="snížená",N165,0)</f>
        <v>0</v>
      </c>
      <c r="BG165" s="123" t="n">
        <f aca="false">IF(U165="zákl. přenesená",N165,0)</f>
        <v>0</v>
      </c>
      <c r="BH165" s="123" t="n">
        <f aca="false">IF(U165="sníž. přenesená",N165,0)</f>
        <v>0</v>
      </c>
      <c r="BI165" s="123" t="n">
        <f aca="false">IF(U165="nulová",N165,0)</f>
        <v>0</v>
      </c>
      <c r="BJ165" s="10" t="s">
        <v>81</v>
      </c>
      <c r="BK165" s="123" t="n">
        <f aca="false">ROUND(L165*K165,2)</f>
        <v>0</v>
      </c>
      <c r="BL165" s="10" t="s">
        <v>227</v>
      </c>
      <c r="BM165" s="10" t="s">
        <v>437</v>
      </c>
    </row>
    <row r="166" s="207" customFormat="true" ht="16.5" hidden="false" customHeight="true" outlineLevel="0" collapsed="false">
      <c r="B166" s="208"/>
      <c r="C166" s="209"/>
      <c r="D166" s="209"/>
      <c r="E166" s="210"/>
      <c r="F166" s="211" t="s">
        <v>438</v>
      </c>
      <c r="G166" s="211"/>
      <c r="H166" s="211"/>
      <c r="I166" s="211"/>
      <c r="J166" s="209"/>
      <c r="K166" s="212" t="n">
        <v>3.78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customFormat="false" ht="16.5" hidden="false" customHeight="true" outlineLevel="0" collapsed="false">
      <c r="A167" s="207"/>
      <c r="B167" s="208"/>
      <c r="C167" s="209"/>
      <c r="D167" s="209"/>
      <c r="E167" s="210"/>
      <c r="F167" s="227" t="s">
        <v>439</v>
      </c>
      <c r="G167" s="227"/>
      <c r="H167" s="227"/>
      <c r="I167" s="227"/>
      <c r="J167" s="209"/>
      <c r="K167" s="212" t="n">
        <v>16.064</v>
      </c>
      <c r="L167" s="209"/>
      <c r="M167" s="209"/>
      <c r="N167" s="209"/>
      <c r="O167" s="209"/>
      <c r="P167" s="209"/>
      <c r="Q167" s="209"/>
      <c r="R167" s="213"/>
      <c r="T167" s="214"/>
      <c r="U167" s="209"/>
      <c r="V167" s="209"/>
      <c r="W167" s="209"/>
      <c r="X167" s="209"/>
      <c r="Y167" s="209"/>
      <c r="Z167" s="209"/>
      <c r="AA167" s="215"/>
      <c r="AT167" s="216" t="s">
        <v>185</v>
      </c>
      <c r="AU167" s="216" t="s">
        <v>136</v>
      </c>
      <c r="AV167" s="207" t="s">
        <v>136</v>
      </c>
      <c r="AW167" s="207" t="s">
        <v>31</v>
      </c>
      <c r="AX167" s="207" t="s">
        <v>73</v>
      </c>
      <c r="AY167" s="216" t="s">
        <v>177</v>
      </c>
    </row>
    <row r="168" customFormat="false" ht="16.5" hidden="false" customHeight="true" outlineLevel="0" collapsed="false">
      <c r="A168" s="207"/>
      <c r="B168" s="208"/>
      <c r="C168" s="209"/>
      <c r="D168" s="209"/>
      <c r="E168" s="210"/>
      <c r="F168" s="227" t="s">
        <v>411</v>
      </c>
      <c r="G168" s="227"/>
      <c r="H168" s="227"/>
      <c r="I168" s="227"/>
      <c r="J168" s="209"/>
      <c r="K168" s="212" t="n">
        <v>6.48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26.324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440</v>
      </c>
      <c r="D170" s="197" t="s">
        <v>178</v>
      </c>
      <c r="E170" s="198" t="s">
        <v>297</v>
      </c>
      <c r="F170" s="199" t="s">
        <v>298</v>
      </c>
      <c r="G170" s="199"/>
      <c r="H170" s="199"/>
      <c r="I170" s="199"/>
      <c r="J170" s="200" t="s">
        <v>181</v>
      </c>
      <c r="K170" s="201" t="n">
        <v>26.324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441</v>
      </c>
    </row>
    <row r="171" s="207" customFormat="true" ht="16.5" hidden="false" customHeight="true" outlineLevel="0" collapsed="false">
      <c r="B171" s="208"/>
      <c r="C171" s="209"/>
      <c r="D171" s="209"/>
      <c r="E171" s="210"/>
      <c r="F171" s="211" t="s">
        <v>438</v>
      </c>
      <c r="G171" s="211"/>
      <c r="H171" s="211"/>
      <c r="I171" s="211"/>
      <c r="J171" s="209"/>
      <c r="K171" s="212" t="n">
        <v>3.78</v>
      </c>
      <c r="L171" s="209"/>
      <c r="M171" s="209"/>
      <c r="N171" s="209"/>
      <c r="O171" s="209"/>
      <c r="P171" s="209"/>
      <c r="Q171" s="209"/>
      <c r="R171" s="213"/>
      <c r="T171" s="214"/>
      <c r="U171" s="209"/>
      <c r="V171" s="209"/>
      <c r="W171" s="209"/>
      <c r="X171" s="209"/>
      <c r="Y171" s="209"/>
      <c r="Z171" s="209"/>
      <c r="AA171" s="215"/>
      <c r="AT171" s="216" t="s">
        <v>185</v>
      </c>
      <c r="AU171" s="216" t="s">
        <v>136</v>
      </c>
      <c r="AV171" s="207" t="s">
        <v>136</v>
      </c>
      <c r="AW171" s="207" t="s">
        <v>31</v>
      </c>
      <c r="AX171" s="207" t="s">
        <v>73</v>
      </c>
      <c r="AY171" s="216" t="s">
        <v>177</v>
      </c>
    </row>
    <row r="172" customFormat="false" ht="16.5" hidden="false" customHeight="true" outlineLevel="0" collapsed="false">
      <c r="A172" s="207"/>
      <c r="B172" s="208"/>
      <c r="C172" s="209"/>
      <c r="D172" s="209"/>
      <c r="E172" s="210"/>
      <c r="F172" s="227" t="s">
        <v>439</v>
      </c>
      <c r="G172" s="227"/>
      <c r="H172" s="227"/>
      <c r="I172" s="227"/>
      <c r="J172" s="209"/>
      <c r="K172" s="212" t="n">
        <v>16.064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411</v>
      </c>
      <c r="G173" s="227"/>
      <c r="H173" s="227"/>
      <c r="I173" s="227"/>
      <c r="J173" s="209"/>
      <c r="K173" s="212" t="n">
        <v>6.48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s="217" customFormat="true" ht="16.5" hidden="false" customHeight="true" outlineLevel="0" collapsed="false">
      <c r="B174" s="218"/>
      <c r="C174" s="219"/>
      <c r="D174" s="219"/>
      <c r="E174" s="220"/>
      <c r="F174" s="221" t="s">
        <v>186</v>
      </c>
      <c r="G174" s="221"/>
      <c r="H174" s="221"/>
      <c r="I174" s="221"/>
      <c r="J174" s="219"/>
      <c r="K174" s="222" t="n">
        <v>26.324</v>
      </c>
      <c r="L174" s="219"/>
      <c r="M174" s="219"/>
      <c r="N174" s="219"/>
      <c r="O174" s="219"/>
      <c r="P174" s="219"/>
      <c r="Q174" s="219"/>
      <c r="R174" s="223"/>
      <c r="T174" s="224"/>
      <c r="U174" s="219"/>
      <c r="V174" s="219"/>
      <c r="W174" s="219"/>
      <c r="X174" s="219"/>
      <c r="Y174" s="219"/>
      <c r="Z174" s="219"/>
      <c r="AA174" s="225"/>
      <c r="AT174" s="226" t="s">
        <v>185</v>
      </c>
      <c r="AU174" s="226" t="s">
        <v>136</v>
      </c>
      <c r="AV174" s="217" t="s">
        <v>182</v>
      </c>
      <c r="AW174" s="217" t="s">
        <v>31</v>
      </c>
      <c r="AX174" s="217" t="s">
        <v>81</v>
      </c>
      <c r="AY174" s="226" t="s">
        <v>177</v>
      </c>
    </row>
    <row r="175" s="32" customFormat="true" ht="38.25" hidden="false" customHeight="true" outlineLevel="0" collapsed="false">
      <c r="B175" s="162"/>
      <c r="C175" s="197" t="s">
        <v>442</v>
      </c>
      <c r="D175" s="197" t="s">
        <v>178</v>
      </c>
      <c r="E175" s="198" t="s">
        <v>305</v>
      </c>
      <c r="F175" s="199" t="s">
        <v>306</v>
      </c>
      <c r="G175" s="199"/>
      <c r="H175" s="199"/>
      <c r="I175" s="199"/>
      <c r="J175" s="200" t="s">
        <v>181</v>
      </c>
      <c r="K175" s="201" t="n">
        <v>6.48</v>
      </c>
      <c r="L175" s="202" t="n">
        <v>0</v>
      </c>
      <c r="M175" s="202"/>
      <c r="N175" s="203" t="n">
        <f aca="false">ROUND(L175*K175,2)</f>
        <v>0</v>
      </c>
      <c r="O175" s="203"/>
      <c r="P175" s="203"/>
      <c r="Q175" s="203"/>
      <c r="R175" s="164"/>
      <c r="T175" s="204"/>
      <c r="U175" s="44" t="s">
        <v>38</v>
      </c>
      <c r="V175" s="34"/>
      <c r="W175" s="205" t="n">
        <f aca="false">V175*K175</f>
        <v>0</v>
      </c>
      <c r="X175" s="205" t="n">
        <v>0</v>
      </c>
      <c r="Y175" s="205" t="n">
        <f aca="false">X175*K175</f>
        <v>0</v>
      </c>
      <c r="Z175" s="205" t="n">
        <v>0</v>
      </c>
      <c r="AA175" s="206" t="n">
        <f aca="false">Z175*K175</f>
        <v>0</v>
      </c>
      <c r="AR175" s="10" t="s">
        <v>227</v>
      </c>
      <c r="AT175" s="10" t="s">
        <v>178</v>
      </c>
      <c r="AU175" s="10" t="s">
        <v>136</v>
      </c>
      <c r="AY175" s="10" t="s">
        <v>177</v>
      </c>
      <c r="BE175" s="123" t="n">
        <f aca="false">IF(U175="základní",N175,0)</f>
        <v>0</v>
      </c>
      <c r="BF175" s="123" t="n">
        <f aca="false">IF(U175="snížená",N175,0)</f>
        <v>0</v>
      </c>
      <c r="BG175" s="123" t="n">
        <f aca="false">IF(U175="zákl. přenesená",N175,0)</f>
        <v>0</v>
      </c>
      <c r="BH175" s="123" t="n">
        <f aca="false">IF(U175="sníž. přenesená",N175,0)</f>
        <v>0</v>
      </c>
      <c r="BI175" s="123" t="n">
        <f aca="false">IF(U175="nulová",N175,0)</f>
        <v>0</v>
      </c>
      <c r="BJ175" s="10" t="s">
        <v>81</v>
      </c>
      <c r="BK175" s="123" t="n">
        <f aca="false">ROUND(L175*K175,2)</f>
        <v>0</v>
      </c>
      <c r="BL175" s="10" t="s">
        <v>227</v>
      </c>
      <c r="BM175" s="10" t="s">
        <v>443</v>
      </c>
    </row>
    <row r="176" s="207" customFormat="true" ht="16.5" hidden="false" customHeight="true" outlineLevel="0" collapsed="false">
      <c r="B176" s="208"/>
      <c r="C176" s="209"/>
      <c r="D176" s="209"/>
      <c r="E176" s="210"/>
      <c r="F176" s="211" t="s">
        <v>411</v>
      </c>
      <c r="G176" s="211"/>
      <c r="H176" s="211"/>
      <c r="I176" s="211"/>
      <c r="J176" s="209"/>
      <c r="K176" s="212" t="n">
        <v>6.48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6.48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49.9" hidden="false" customHeight="true" outlineLevel="0" collapsed="false">
      <c r="B178" s="33"/>
      <c r="C178" s="34"/>
      <c r="D178" s="186" t="s">
        <v>308</v>
      </c>
      <c r="E178" s="34"/>
      <c r="F178" s="34"/>
      <c r="G178" s="34"/>
      <c r="H178" s="34"/>
      <c r="I178" s="34"/>
      <c r="J178" s="34"/>
      <c r="K178" s="34"/>
      <c r="L178" s="34"/>
      <c r="M178" s="34"/>
      <c r="N178" s="187" t="n">
        <f aca="false">BK178</f>
        <v>0</v>
      </c>
      <c r="O178" s="187"/>
      <c r="P178" s="187"/>
      <c r="Q178" s="187"/>
      <c r="R178" s="35"/>
      <c r="T178" s="247"/>
      <c r="U178" s="59"/>
      <c r="V178" s="59"/>
      <c r="W178" s="59"/>
      <c r="X178" s="59"/>
      <c r="Y178" s="59"/>
      <c r="Z178" s="59"/>
      <c r="AA178" s="61"/>
      <c r="AT178" s="10" t="s">
        <v>72</v>
      </c>
      <c r="AU178" s="10" t="s">
        <v>73</v>
      </c>
      <c r="AY178" s="10" t="s">
        <v>309</v>
      </c>
      <c r="BK178" s="123" t="n">
        <v>0</v>
      </c>
    </row>
    <row r="179" customFormat="false" ht="6.95" hidden="false" customHeight="true" outlineLevel="0" collapsed="false">
      <c r="A179" s="32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4"/>
    </row>
  </sheetData>
  <mergeCells count="16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33:I133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N140:Q140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N164:Q164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N178:Q178"/>
  </mergeCells>
  <hyperlinks>
    <hyperlink ref="F1" location="C2" display="1) Krycí list rozpočtu"/>
    <hyperlink ref="H1" location="C86" display="2) Rekapitulace rozpočtu"/>
    <hyperlink ref="L1" location="C121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3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87" activePane="bottomLeft" state="frozen"/>
      <selection pane="topLeft" activeCell="A1" activeCellId="0" sqref="A1"/>
      <selection pane="bottomLeft" activeCell="F149" activeCellId="0" sqref="F149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94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444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(SUM(BE98:BE105)+SUM(BE123:BE201))</f>
        <v>0</v>
      </c>
      <c r="I32" s="142"/>
      <c r="J32" s="142"/>
      <c r="K32" s="34"/>
      <c r="L32" s="34"/>
      <c r="M32" s="142" t="n">
        <f aca="false">ROUND((SUM(BE98:BE105)+SUM(BE123:BE201)),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(SUM(BF98:BF105)+SUM(BF123:BF201))</f>
        <v>0</v>
      </c>
      <c r="I33" s="142"/>
      <c r="J33" s="142"/>
      <c r="K33" s="34"/>
      <c r="L33" s="34"/>
      <c r="M33" s="142" t="n">
        <f aca="false">ROUND((SUM(BF98:BF105)+SUM(BF123:BF201)),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(SUM(BG98:BG105)+SUM(BG123:BG201))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(SUM(BH98:BH105)+SUM(BH123:BH201))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(SUM(BI98:BI105)+SUM(BI123:BI201))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28 - místnost 211 ko - 28 - místnost 211 koupeln...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N140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N146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N147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N171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N183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28 - místnost 211 ko - 28 - místnost 211 koupeln...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W124+W146+W202</f>
        <v>0</v>
      </c>
      <c r="X123" s="54"/>
      <c r="Y123" s="180" t="n">
        <f aca="false">Y124+Y146+Y202</f>
        <v>0</v>
      </c>
      <c r="Z123" s="54"/>
      <c r="AA123" s="181" t="n">
        <f aca="false">AA124+AA146+AA202</f>
        <v>0</v>
      </c>
      <c r="AT123" s="10" t="s">
        <v>72</v>
      </c>
      <c r="AU123" s="10" t="s">
        <v>145</v>
      </c>
      <c r="BK123" s="182" t="n">
        <f aca="false">BK124+BK146+BK202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W125+W140</f>
        <v>0</v>
      </c>
      <c r="X124" s="185"/>
      <c r="Y124" s="190" t="n">
        <f aca="false">Y125+Y140</f>
        <v>0</v>
      </c>
      <c r="Z124" s="185"/>
      <c r="AA124" s="191" t="n">
        <f aca="false">AA125+AA140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BK125+BK140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SUM(W126:W139)</f>
        <v>0</v>
      </c>
      <c r="X125" s="185"/>
      <c r="Y125" s="190" t="n">
        <f aca="false">SUM(Y126:Y139)</f>
        <v>0</v>
      </c>
      <c r="Z125" s="185"/>
      <c r="AA125" s="191" t="n">
        <f aca="false">SUM(AA126:AA139)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SUM(BK126:BK139)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13.28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445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184</v>
      </c>
      <c r="G127" s="211"/>
      <c r="H127" s="211"/>
      <c r="I127" s="211"/>
      <c r="J127" s="209"/>
      <c r="K127" s="212" t="n">
        <v>13.28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13.28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13.28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446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184</v>
      </c>
      <c r="G130" s="211"/>
      <c r="H130" s="211"/>
      <c r="I130" s="211"/>
      <c r="J130" s="209"/>
      <c r="K130" s="212" t="n">
        <v>13.28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13.28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191</v>
      </c>
      <c r="F132" s="199" t="s">
        <v>192</v>
      </c>
      <c r="G132" s="199"/>
      <c r="H132" s="199"/>
      <c r="I132" s="199"/>
      <c r="J132" s="200" t="s">
        <v>193</v>
      </c>
      <c r="K132" s="201" t="n">
        <v>1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447</v>
      </c>
    </row>
    <row r="133" s="32" customFormat="true" ht="25.5" hidden="false" customHeight="true" outlineLevel="0" collapsed="false">
      <c r="B133" s="162"/>
      <c r="C133" s="197" t="s">
        <v>182</v>
      </c>
      <c r="D133" s="197" t="s">
        <v>178</v>
      </c>
      <c r="E133" s="198" t="s">
        <v>195</v>
      </c>
      <c r="F133" s="199" t="s">
        <v>196</v>
      </c>
      <c r="G133" s="199"/>
      <c r="H133" s="199"/>
      <c r="I133" s="199"/>
      <c r="J133" s="200" t="s">
        <v>197</v>
      </c>
      <c r="K133" s="201" t="n">
        <v>4</v>
      </c>
      <c r="L133" s="202" t="n">
        <v>0</v>
      </c>
      <c r="M133" s="202"/>
      <c r="N133" s="203" t="n">
        <f aca="false">ROUND(L133*K133,2)</f>
        <v>0</v>
      </c>
      <c r="O133" s="203"/>
      <c r="P133" s="203"/>
      <c r="Q133" s="203"/>
      <c r="R133" s="164"/>
      <c r="T133" s="204"/>
      <c r="U133" s="44" t="s">
        <v>38</v>
      </c>
      <c r="V133" s="34"/>
      <c r="W133" s="205" t="n">
        <f aca="false">V133*K133</f>
        <v>0</v>
      </c>
      <c r="X133" s="205" t="n">
        <v>0</v>
      </c>
      <c r="Y133" s="205" t="n">
        <f aca="false">X133*K133</f>
        <v>0</v>
      </c>
      <c r="Z133" s="205" t="n">
        <v>0</v>
      </c>
      <c r="AA133" s="206" t="n">
        <f aca="false">Z133*K133</f>
        <v>0</v>
      </c>
      <c r="AR133" s="10" t="s">
        <v>182</v>
      </c>
      <c r="AT133" s="10" t="s">
        <v>178</v>
      </c>
      <c r="AU133" s="10" t="s">
        <v>136</v>
      </c>
      <c r="AY133" s="10" t="s">
        <v>177</v>
      </c>
      <c r="BE133" s="123" t="n">
        <f aca="false">IF(U133="základní",N133,0)</f>
        <v>0</v>
      </c>
      <c r="BF133" s="123" t="n">
        <f aca="false">IF(U133="snížená",N133,0)</f>
        <v>0</v>
      </c>
      <c r="BG133" s="123" t="n">
        <f aca="false">IF(U133="zákl. přenesená",N133,0)</f>
        <v>0</v>
      </c>
      <c r="BH133" s="123" t="n">
        <f aca="false">IF(U133="sníž. přenesená",N133,0)</f>
        <v>0</v>
      </c>
      <c r="BI133" s="123" t="n">
        <f aca="false">IF(U133="nulová",N133,0)</f>
        <v>0</v>
      </c>
      <c r="BJ133" s="10" t="s">
        <v>81</v>
      </c>
      <c r="BK133" s="123" t="n">
        <f aca="false">ROUND(L133*K133,2)</f>
        <v>0</v>
      </c>
      <c r="BL133" s="10" t="s">
        <v>182</v>
      </c>
      <c r="BM133" s="10" t="s">
        <v>448</v>
      </c>
    </row>
    <row r="134" s="32" customFormat="true" ht="25.5" hidden="false" customHeight="true" outlineLevel="0" collapsed="false">
      <c r="B134" s="162"/>
      <c r="C134" s="197" t="s">
        <v>199</v>
      </c>
      <c r="D134" s="197" t="s">
        <v>178</v>
      </c>
      <c r="E134" s="198" t="s">
        <v>200</v>
      </c>
      <c r="F134" s="199" t="s">
        <v>201</v>
      </c>
      <c r="G134" s="199"/>
      <c r="H134" s="199"/>
      <c r="I134" s="199"/>
      <c r="J134" s="200" t="s">
        <v>197</v>
      </c>
      <c r="K134" s="201" t="n">
        <v>0.9</v>
      </c>
      <c r="L134" s="202" t="n">
        <v>0</v>
      </c>
      <c r="M134" s="202"/>
      <c r="N134" s="203" t="n">
        <f aca="false">ROUND(L134*K134,2)</f>
        <v>0</v>
      </c>
      <c r="O134" s="203"/>
      <c r="P134" s="203"/>
      <c r="Q134" s="203"/>
      <c r="R134" s="164"/>
      <c r="T134" s="204"/>
      <c r="U134" s="44" t="s">
        <v>38</v>
      </c>
      <c r="V134" s="34"/>
      <c r="W134" s="205" t="n">
        <f aca="false">V134*K134</f>
        <v>0</v>
      </c>
      <c r="X134" s="205" t="n">
        <v>0</v>
      </c>
      <c r="Y134" s="205" t="n">
        <f aca="false">X134*K134</f>
        <v>0</v>
      </c>
      <c r="Z134" s="205" t="n">
        <v>0</v>
      </c>
      <c r="AA134" s="206" t="n">
        <f aca="false">Z134*K134</f>
        <v>0</v>
      </c>
      <c r="AR134" s="10" t="s">
        <v>182</v>
      </c>
      <c r="AT134" s="10" t="s">
        <v>178</v>
      </c>
      <c r="AU134" s="10" t="s">
        <v>136</v>
      </c>
      <c r="AY134" s="10" t="s">
        <v>177</v>
      </c>
      <c r="BE134" s="123" t="n">
        <f aca="false">IF(U134="základní",N134,0)</f>
        <v>0</v>
      </c>
      <c r="BF134" s="123" t="n">
        <f aca="false">IF(U134="snížená",N134,0)</f>
        <v>0</v>
      </c>
      <c r="BG134" s="123" t="n">
        <f aca="false">IF(U134="zákl. přenesená",N134,0)</f>
        <v>0</v>
      </c>
      <c r="BH134" s="123" t="n">
        <f aca="false">IF(U134="sníž. přenesená",N134,0)</f>
        <v>0</v>
      </c>
      <c r="BI134" s="123" t="n">
        <f aca="false">IF(U134="nulová",N134,0)</f>
        <v>0</v>
      </c>
      <c r="BJ134" s="10" t="s">
        <v>81</v>
      </c>
      <c r="BK134" s="123" t="n">
        <f aca="false">ROUND(L134*K134,2)</f>
        <v>0</v>
      </c>
      <c r="BL134" s="10" t="s">
        <v>182</v>
      </c>
      <c r="BM134" s="10" t="s">
        <v>449</v>
      </c>
    </row>
    <row r="135" s="32" customFormat="true" ht="25.5" hidden="false" customHeight="true" outlineLevel="0" collapsed="false">
      <c r="B135" s="162"/>
      <c r="C135" s="197" t="s">
        <v>203</v>
      </c>
      <c r="D135" s="197" t="s">
        <v>178</v>
      </c>
      <c r="E135" s="198" t="s">
        <v>204</v>
      </c>
      <c r="F135" s="199" t="s">
        <v>205</v>
      </c>
      <c r="G135" s="199"/>
      <c r="H135" s="199"/>
      <c r="I135" s="199"/>
      <c r="J135" s="200" t="s">
        <v>181</v>
      </c>
      <c r="K135" s="201" t="n">
        <v>30.677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450</v>
      </c>
    </row>
    <row r="136" s="207" customFormat="true" ht="16.5" hidden="false" customHeight="true" outlineLevel="0" collapsed="false">
      <c r="B136" s="208"/>
      <c r="C136" s="209"/>
      <c r="D136" s="209"/>
      <c r="E136" s="210"/>
      <c r="F136" s="211" t="s">
        <v>207</v>
      </c>
      <c r="G136" s="211"/>
      <c r="H136" s="211"/>
      <c r="I136" s="211"/>
      <c r="J136" s="209"/>
      <c r="K136" s="212" t="n">
        <v>23.564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customFormat="false" ht="16.5" hidden="false" customHeight="true" outlineLevel="0" collapsed="false">
      <c r="A137" s="207"/>
      <c r="B137" s="208"/>
      <c r="C137" s="209"/>
      <c r="D137" s="209"/>
      <c r="E137" s="210"/>
      <c r="F137" s="227" t="s">
        <v>208</v>
      </c>
      <c r="G137" s="227"/>
      <c r="H137" s="227"/>
      <c r="I137" s="227"/>
      <c r="J137" s="209"/>
      <c r="K137" s="212" t="n">
        <v>1.213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customFormat="false" ht="16.5" hidden="false" customHeight="true" outlineLevel="0" collapsed="false">
      <c r="A138" s="207"/>
      <c r="B138" s="208"/>
      <c r="C138" s="209"/>
      <c r="D138" s="209"/>
      <c r="E138" s="210"/>
      <c r="F138" s="227" t="s">
        <v>209</v>
      </c>
      <c r="G138" s="227"/>
      <c r="H138" s="227"/>
      <c r="I138" s="227"/>
      <c r="J138" s="209"/>
      <c r="K138" s="212" t="n">
        <v>5.9</v>
      </c>
      <c r="L138" s="209"/>
      <c r="M138" s="209"/>
      <c r="N138" s="209"/>
      <c r="O138" s="209"/>
      <c r="P138" s="209"/>
      <c r="Q138" s="209"/>
      <c r="R138" s="213"/>
      <c r="T138" s="214"/>
      <c r="U138" s="209"/>
      <c r="V138" s="209"/>
      <c r="W138" s="209"/>
      <c r="X138" s="209"/>
      <c r="Y138" s="209"/>
      <c r="Z138" s="209"/>
      <c r="AA138" s="215"/>
      <c r="AT138" s="216" t="s">
        <v>185</v>
      </c>
      <c r="AU138" s="216" t="s">
        <v>136</v>
      </c>
      <c r="AV138" s="207" t="s">
        <v>136</v>
      </c>
      <c r="AW138" s="207" t="s">
        <v>31</v>
      </c>
      <c r="AX138" s="207" t="s">
        <v>73</v>
      </c>
      <c r="AY138" s="216" t="s">
        <v>177</v>
      </c>
    </row>
    <row r="139" s="217" customFormat="true" ht="16.5" hidden="false" customHeight="true" outlineLevel="0" collapsed="false">
      <c r="B139" s="218"/>
      <c r="C139" s="219"/>
      <c r="D139" s="219"/>
      <c r="E139" s="220"/>
      <c r="F139" s="221" t="s">
        <v>186</v>
      </c>
      <c r="G139" s="221"/>
      <c r="H139" s="221"/>
      <c r="I139" s="221"/>
      <c r="J139" s="219"/>
      <c r="K139" s="222" t="n">
        <v>30.677</v>
      </c>
      <c r="L139" s="219"/>
      <c r="M139" s="219"/>
      <c r="N139" s="219"/>
      <c r="O139" s="219"/>
      <c r="P139" s="219"/>
      <c r="Q139" s="219"/>
      <c r="R139" s="223"/>
      <c r="T139" s="224"/>
      <c r="U139" s="219"/>
      <c r="V139" s="219"/>
      <c r="W139" s="219"/>
      <c r="X139" s="219"/>
      <c r="Y139" s="219"/>
      <c r="Z139" s="219"/>
      <c r="AA139" s="225"/>
      <c r="AT139" s="226" t="s">
        <v>185</v>
      </c>
      <c r="AU139" s="226" t="s">
        <v>136</v>
      </c>
      <c r="AV139" s="217" t="s">
        <v>182</v>
      </c>
      <c r="AW139" s="217" t="s">
        <v>31</v>
      </c>
      <c r="AX139" s="217" t="s">
        <v>81</v>
      </c>
      <c r="AY139" s="226" t="s">
        <v>177</v>
      </c>
    </row>
    <row r="140" s="183" customFormat="true" ht="29.85" hidden="false" customHeight="true" outlineLevel="0" collapsed="false">
      <c r="B140" s="184"/>
      <c r="C140" s="185"/>
      <c r="D140" s="195" t="s">
        <v>148</v>
      </c>
      <c r="E140" s="195"/>
      <c r="F140" s="195"/>
      <c r="G140" s="195"/>
      <c r="H140" s="195"/>
      <c r="I140" s="195"/>
      <c r="J140" s="195"/>
      <c r="K140" s="195"/>
      <c r="L140" s="195"/>
      <c r="M140" s="195"/>
      <c r="N140" s="196" t="n">
        <f aca="false">BK140</f>
        <v>0</v>
      </c>
      <c r="O140" s="196"/>
      <c r="P140" s="196"/>
      <c r="Q140" s="196"/>
      <c r="R140" s="188"/>
      <c r="T140" s="189"/>
      <c r="U140" s="185"/>
      <c r="V140" s="185"/>
      <c r="W140" s="190" t="n">
        <f aca="false">SUM(W141:W145)</f>
        <v>0</v>
      </c>
      <c r="X140" s="185"/>
      <c r="Y140" s="190" t="n">
        <f aca="false">SUM(Y141:Y145)</f>
        <v>0</v>
      </c>
      <c r="Z140" s="185"/>
      <c r="AA140" s="191" t="n">
        <f aca="false">SUM(AA141:AA145)</f>
        <v>0</v>
      </c>
      <c r="AR140" s="192" t="s">
        <v>81</v>
      </c>
      <c r="AT140" s="193" t="s">
        <v>72</v>
      </c>
      <c r="AU140" s="193" t="s">
        <v>81</v>
      </c>
      <c r="AY140" s="192" t="s">
        <v>177</v>
      </c>
      <c r="BK140" s="194" t="n">
        <f aca="false">SUM(BK141:BK145)</f>
        <v>0</v>
      </c>
    </row>
    <row r="141" s="32" customFormat="true" ht="38.25" hidden="false" customHeight="true" outlineLevel="0" collapsed="false">
      <c r="B141" s="162"/>
      <c r="C141" s="197" t="s">
        <v>210</v>
      </c>
      <c r="D141" s="197" t="s">
        <v>178</v>
      </c>
      <c r="E141" s="198" t="s">
        <v>211</v>
      </c>
      <c r="F141" s="199" t="s">
        <v>212</v>
      </c>
      <c r="G141" s="199"/>
      <c r="H141" s="199"/>
      <c r="I141" s="199"/>
      <c r="J141" s="200" t="s">
        <v>213</v>
      </c>
      <c r="K141" s="201" t="n">
        <v>2.836</v>
      </c>
      <c r="L141" s="202" t="n">
        <v>0</v>
      </c>
      <c r="M141" s="202"/>
      <c r="N141" s="203" t="n">
        <f aca="false">ROUND(L141*K141,2)</f>
        <v>0</v>
      </c>
      <c r="O141" s="203"/>
      <c r="P141" s="203"/>
      <c r="Q141" s="203"/>
      <c r="R141" s="164"/>
      <c r="T141" s="204"/>
      <c r="U141" s="44" t="s">
        <v>38</v>
      </c>
      <c r="V141" s="34"/>
      <c r="W141" s="205" t="n">
        <f aca="false">V141*K141</f>
        <v>0</v>
      </c>
      <c r="X141" s="205" t="n">
        <v>0</v>
      </c>
      <c r="Y141" s="205" t="n">
        <f aca="false">X141*K141</f>
        <v>0</v>
      </c>
      <c r="Z141" s="205" t="n">
        <v>0</v>
      </c>
      <c r="AA141" s="206" t="n">
        <f aca="false">Z141*K141</f>
        <v>0</v>
      </c>
      <c r="AR141" s="10" t="s">
        <v>182</v>
      </c>
      <c r="AT141" s="10" t="s">
        <v>178</v>
      </c>
      <c r="AU141" s="10" t="s">
        <v>136</v>
      </c>
      <c r="AY141" s="10" t="s">
        <v>177</v>
      </c>
      <c r="BE141" s="123" t="n">
        <f aca="false">IF(U141="základní",N141,0)</f>
        <v>0</v>
      </c>
      <c r="BF141" s="123" t="n">
        <f aca="false">IF(U141="snížená",N141,0)</f>
        <v>0</v>
      </c>
      <c r="BG141" s="123" t="n">
        <f aca="false">IF(U141="zákl. přenesená",N141,0)</f>
        <v>0</v>
      </c>
      <c r="BH141" s="123" t="n">
        <f aca="false">IF(U141="sníž. přenesená",N141,0)</f>
        <v>0</v>
      </c>
      <c r="BI141" s="123" t="n">
        <f aca="false">IF(U141="nulová",N141,0)</f>
        <v>0</v>
      </c>
      <c r="BJ141" s="10" t="s">
        <v>81</v>
      </c>
      <c r="BK141" s="123" t="n">
        <f aca="false">ROUND(L141*K141,2)</f>
        <v>0</v>
      </c>
      <c r="BL141" s="10" t="s">
        <v>182</v>
      </c>
      <c r="BM141" s="10" t="s">
        <v>451</v>
      </c>
    </row>
    <row r="142" s="32" customFormat="true" ht="25.5" hidden="false" customHeight="true" outlineLevel="0" collapsed="false">
      <c r="B142" s="162"/>
      <c r="C142" s="197" t="s">
        <v>215</v>
      </c>
      <c r="D142" s="197" t="s">
        <v>178</v>
      </c>
      <c r="E142" s="198" t="s">
        <v>216</v>
      </c>
      <c r="F142" s="199" t="s">
        <v>217</v>
      </c>
      <c r="G142" s="199"/>
      <c r="H142" s="199"/>
      <c r="I142" s="199"/>
      <c r="J142" s="200" t="s">
        <v>213</v>
      </c>
      <c r="K142" s="201" t="n">
        <v>25.524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182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182</v>
      </c>
      <c r="BM142" s="10" t="s">
        <v>452</v>
      </c>
    </row>
    <row r="143" s="207" customFormat="true" ht="16.5" hidden="false" customHeight="true" outlineLevel="0" collapsed="false">
      <c r="B143" s="208"/>
      <c r="C143" s="209"/>
      <c r="D143" s="209"/>
      <c r="E143" s="210"/>
      <c r="F143" s="211" t="s">
        <v>219</v>
      </c>
      <c r="G143" s="211"/>
      <c r="H143" s="211"/>
      <c r="I143" s="211"/>
      <c r="J143" s="209"/>
      <c r="K143" s="212" t="n">
        <v>25.524</v>
      </c>
      <c r="L143" s="209"/>
      <c r="M143" s="209"/>
      <c r="N143" s="209"/>
      <c r="O143" s="209"/>
      <c r="P143" s="209"/>
      <c r="Q143" s="209"/>
      <c r="R143" s="213"/>
      <c r="T143" s="214"/>
      <c r="U143" s="209"/>
      <c r="V143" s="209"/>
      <c r="W143" s="209"/>
      <c r="X143" s="209"/>
      <c r="Y143" s="209"/>
      <c r="Z143" s="209"/>
      <c r="AA143" s="215"/>
      <c r="AT143" s="216" t="s">
        <v>185</v>
      </c>
      <c r="AU143" s="216" t="s">
        <v>136</v>
      </c>
      <c r="AV143" s="207" t="s">
        <v>136</v>
      </c>
      <c r="AW143" s="207" t="s">
        <v>31</v>
      </c>
      <c r="AX143" s="207" t="s">
        <v>73</v>
      </c>
      <c r="AY143" s="216" t="s">
        <v>177</v>
      </c>
    </row>
    <row r="144" s="217" customFormat="true" ht="16.5" hidden="false" customHeight="true" outlineLevel="0" collapsed="false">
      <c r="B144" s="218"/>
      <c r="C144" s="219"/>
      <c r="D144" s="219"/>
      <c r="E144" s="220"/>
      <c r="F144" s="221" t="s">
        <v>186</v>
      </c>
      <c r="G144" s="221"/>
      <c r="H144" s="221"/>
      <c r="I144" s="221"/>
      <c r="J144" s="219"/>
      <c r="K144" s="222" t="n">
        <v>25.524</v>
      </c>
      <c r="L144" s="219"/>
      <c r="M144" s="219"/>
      <c r="N144" s="219"/>
      <c r="O144" s="219"/>
      <c r="P144" s="219"/>
      <c r="Q144" s="219"/>
      <c r="R144" s="223"/>
      <c r="T144" s="224"/>
      <c r="U144" s="219"/>
      <c r="V144" s="219"/>
      <c r="W144" s="219"/>
      <c r="X144" s="219"/>
      <c r="Y144" s="219"/>
      <c r="Z144" s="219"/>
      <c r="AA144" s="225"/>
      <c r="AT144" s="226" t="s">
        <v>185</v>
      </c>
      <c r="AU144" s="226" t="s">
        <v>136</v>
      </c>
      <c r="AV144" s="217" t="s">
        <v>182</v>
      </c>
      <c r="AW144" s="217" t="s">
        <v>31</v>
      </c>
      <c r="AX144" s="217" t="s">
        <v>81</v>
      </c>
      <c r="AY144" s="226" t="s">
        <v>177</v>
      </c>
    </row>
    <row r="145" s="32" customFormat="true" ht="25.5" hidden="false" customHeight="true" outlineLevel="0" collapsed="false">
      <c r="B145" s="162"/>
      <c r="C145" s="197" t="s">
        <v>220</v>
      </c>
      <c r="D145" s="197" t="s">
        <v>178</v>
      </c>
      <c r="E145" s="198" t="s">
        <v>221</v>
      </c>
      <c r="F145" s="199" t="s">
        <v>222</v>
      </c>
      <c r="G145" s="199"/>
      <c r="H145" s="199"/>
      <c r="I145" s="199"/>
      <c r="J145" s="200" t="s">
        <v>213</v>
      </c>
      <c r="K145" s="201" t="n">
        <v>2.836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182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182</v>
      </c>
      <c r="BM145" s="10" t="s">
        <v>453</v>
      </c>
    </row>
    <row r="146" s="183" customFormat="true" ht="37.35" hidden="false" customHeight="true" outlineLevel="0" collapsed="false">
      <c r="B146" s="184"/>
      <c r="C146" s="185"/>
      <c r="D146" s="186" t="s">
        <v>149</v>
      </c>
      <c r="E146" s="186"/>
      <c r="F146" s="186"/>
      <c r="G146" s="186"/>
      <c r="H146" s="186"/>
      <c r="I146" s="186"/>
      <c r="J146" s="186"/>
      <c r="K146" s="186"/>
      <c r="L146" s="186"/>
      <c r="M146" s="186"/>
      <c r="N146" s="228" t="n">
        <f aca="false">BK146</f>
        <v>0</v>
      </c>
      <c r="O146" s="228"/>
      <c r="P146" s="228"/>
      <c r="Q146" s="228"/>
      <c r="R146" s="188"/>
      <c r="T146" s="189"/>
      <c r="U146" s="185"/>
      <c r="V146" s="185"/>
      <c r="W146" s="190" t="n">
        <f aca="false">W147+W154+W171+W183</f>
        <v>0</v>
      </c>
      <c r="X146" s="185"/>
      <c r="Y146" s="190" t="n">
        <f aca="false">Y147+Y154+Y171+Y183</f>
        <v>0</v>
      </c>
      <c r="Z146" s="185"/>
      <c r="AA146" s="191" t="n">
        <f aca="false">AA147+AA154+AA171+AA183</f>
        <v>0</v>
      </c>
      <c r="AR146" s="192" t="s">
        <v>136</v>
      </c>
      <c r="AT146" s="193" t="s">
        <v>72</v>
      </c>
      <c r="AU146" s="193" t="s">
        <v>73</v>
      </c>
      <c r="AY146" s="192" t="s">
        <v>177</v>
      </c>
      <c r="BK146" s="194" t="n">
        <f aca="false">BK147+BK154+BK171+BK183</f>
        <v>0</v>
      </c>
    </row>
    <row r="147" customFormat="false" ht="19.9" hidden="false" customHeight="true" outlineLevel="0" collapsed="false">
      <c r="A147" s="183"/>
      <c r="B147" s="184"/>
      <c r="C147" s="185"/>
      <c r="D147" s="195" t="s">
        <v>150</v>
      </c>
      <c r="E147" s="195"/>
      <c r="F147" s="195"/>
      <c r="G147" s="195"/>
      <c r="H147" s="195"/>
      <c r="I147" s="195"/>
      <c r="J147" s="195"/>
      <c r="K147" s="195"/>
      <c r="L147" s="195"/>
      <c r="M147" s="195"/>
      <c r="N147" s="196" t="n">
        <f aca="false">BK147</f>
        <v>0</v>
      </c>
      <c r="O147" s="196"/>
      <c r="P147" s="196"/>
      <c r="Q147" s="196"/>
      <c r="R147" s="188"/>
      <c r="T147" s="189"/>
      <c r="U147" s="185"/>
      <c r="V147" s="185"/>
      <c r="W147" s="190" t="n">
        <f aca="false">SUM(W148:W153)</f>
        <v>0</v>
      </c>
      <c r="X147" s="185"/>
      <c r="Y147" s="190" t="n">
        <f aca="false">SUM(Y148:Y153)</f>
        <v>0</v>
      </c>
      <c r="Z147" s="185"/>
      <c r="AA147" s="191" t="n">
        <f aca="false">SUM(AA148:AA153)</f>
        <v>0</v>
      </c>
      <c r="AR147" s="192" t="s">
        <v>136</v>
      </c>
      <c r="AT147" s="193" t="s">
        <v>72</v>
      </c>
      <c r="AU147" s="193" t="s">
        <v>81</v>
      </c>
      <c r="AY147" s="192" t="s">
        <v>177</v>
      </c>
      <c r="BK147" s="194" t="n">
        <f aca="false">SUM(BK148:BK153)</f>
        <v>0</v>
      </c>
    </row>
    <row r="148" s="32" customFormat="true" ht="38.25" hidden="false" customHeight="true" outlineLevel="0" collapsed="false">
      <c r="B148" s="162"/>
      <c r="C148" s="197" t="s">
        <v>224</v>
      </c>
      <c r="D148" s="197" t="s">
        <v>178</v>
      </c>
      <c r="E148" s="198" t="s">
        <v>225</v>
      </c>
      <c r="F148" s="199" t="s">
        <v>226</v>
      </c>
      <c r="G148" s="199"/>
      <c r="H148" s="199"/>
      <c r="I148" s="199"/>
      <c r="J148" s="200" t="s">
        <v>181</v>
      </c>
      <c r="K148" s="201" t="n">
        <v>36.47</v>
      </c>
      <c r="L148" s="202" t="n">
        <v>0</v>
      </c>
      <c r="M148" s="202"/>
      <c r="N148" s="203" t="n">
        <f aca="false">ROUND(L148*K148,2)</f>
        <v>0</v>
      </c>
      <c r="O148" s="203"/>
      <c r="P148" s="203"/>
      <c r="Q148" s="203"/>
      <c r="R148" s="164"/>
      <c r="T148" s="204"/>
      <c r="U148" s="44" t="s">
        <v>38</v>
      </c>
      <c r="V148" s="34"/>
      <c r="W148" s="205" t="n">
        <f aca="false">V148*K148</f>
        <v>0</v>
      </c>
      <c r="X148" s="205" t="n">
        <v>0</v>
      </c>
      <c r="Y148" s="205" t="n">
        <f aca="false">X148*K148</f>
        <v>0</v>
      </c>
      <c r="Z148" s="205" t="n">
        <v>0</v>
      </c>
      <c r="AA148" s="206" t="n">
        <f aca="false">Z148*K148</f>
        <v>0</v>
      </c>
      <c r="AR148" s="10" t="s">
        <v>227</v>
      </c>
      <c r="AT148" s="10" t="s">
        <v>178</v>
      </c>
      <c r="AU148" s="10" t="s">
        <v>136</v>
      </c>
      <c r="AY148" s="10" t="s">
        <v>177</v>
      </c>
      <c r="BE148" s="123" t="n">
        <f aca="false">IF(U148="základní",N148,0)</f>
        <v>0</v>
      </c>
      <c r="BF148" s="123" t="n">
        <f aca="false">IF(U148="snížená",N148,0)</f>
        <v>0</v>
      </c>
      <c r="BG148" s="123" t="n">
        <f aca="false">IF(U148="zákl. přenesená",N148,0)</f>
        <v>0</v>
      </c>
      <c r="BH148" s="123" t="n">
        <f aca="false">IF(U148="sníž. přenesená",N148,0)</f>
        <v>0</v>
      </c>
      <c r="BI148" s="123" t="n">
        <f aca="false">IF(U148="nulová",N148,0)</f>
        <v>0</v>
      </c>
      <c r="BJ148" s="10" t="s">
        <v>81</v>
      </c>
      <c r="BK148" s="123" t="n">
        <f aca="false">ROUND(L148*K148,2)</f>
        <v>0</v>
      </c>
      <c r="BL148" s="10" t="s">
        <v>227</v>
      </c>
      <c r="BM148" s="10" t="s">
        <v>454</v>
      </c>
    </row>
    <row r="149" s="32" customFormat="true" ht="38.25" hidden="false" customHeight="true" outlineLevel="0" collapsed="false">
      <c r="B149" s="162"/>
      <c r="C149" s="197" t="s">
        <v>229</v>
      </c>
      <c r="D149" s="197" t="s">
        <v>178</v>
      </c>
      <c r="E149" s="198" t="s">
        <v>230</v>
      </c>
      <c r="F149" s="199" t="s">
        <v>231</v>
      </c>
      <c r="G149" s="199"/>
      <c r="H149" s="199"/>
      <c r="I149" s="199"/>
      <c r="J149" s="200" t="s">
        <v>181</v>
      </c>
      <c r="K149" s="201" t="n">
        <v>4.56</v>
      </c>
      <c r="L149" s="202" t="n">
        <v>0</v>
      </c>
      <c r="M149" s="202"/>
      <c r="N149" s="203" t="n">
        <f aca="false">ROUND(L149*K149,2)</f>
        <v>0</v>
      </c>
      <c r="O149" s="203"/>
      <c r="P149" s="203"/>
      <c r="Q149" s="203"/>
      <c r="R149" s="164"/>
      <c r="T149" s="204"/>
      <c r="U149" s="44" t="s">
        <v>38</v>
      </c>
      <c r="V149" s="34"/>
      <c r="W149" s="205" t="n">
        <f aca="false">V149*K149</f>
        <v>0</v>
      </c>
      <c r="X149" s="205" t="n">
        <v>0</v>
      </c>
      <c r="Y149" s="205" t="n">
        <f aca="false">X149*K149</f>
        <v>0</v>
      </c>
      <c r="Z149" s="205" t="n">
        <v>0</v>
      </c>
      <c r="AA149" s="206" t="n">
        <f aca="false">Z149*K149</f>
        <v>0</v>
      </c>
      <c r="AR149" s="10" t="s">
        <v>227</v>
      </c>
      <c r="AT149" s="10" t="s">
        <v>178</v>
      </c>
      <c r="AU149" s="10" t="s">
        <v>136</v>
      </c>
      <c r="AY149" s="10" t="s">
        <v>177</v>
      </c>
      <c r="BE149" s="123" t="n">
        <f aca="false">IF(U149="základní",N149,0)</f>
        <v>0</v>
      </c>
      <c r="BF149" s="123" t="n">
        <f aca="false">IF(U149="snížená",N149,0)</f>
        <v>0</v>
      </c>
      <c r="BG149" s="123" t="n">
        <f aca="false">IF(U149="zákl. přenesená",N149,0)</f>
        <v>0</v>
      </c>
      <c r="BH149" s="123" t="n">
        <f aca="false">IF(U149="sníž. přenesená",N149,0)</f>
        <v>0</v>
      </c>
      <c r="BI149" s="123" t="n">
        <f aca="false">IF(U149="nulová",N149,0)</f>
        <v>0</v>
      </c>
      <c r="BJ149" s="10" t="s">
        <v>81</v>
      </c>
      <c r="BK149" s="123" t="n">
        <f aca="false">ROUND(L149*K149,2)</f>
        <v>0</v>
      </c>
      <c r="BL149" s="10" t="s">
        <v>227</v>
      </c>
      <c r="BM149" s="10" t="s">
        <v>455</v>
      </c>
    </row>
    <row r="150" s="207" customFormat="true" ht="16.5" hidden="false" customHeight="true" outlineLevel="0" collapsed="false">
      <c r="B150" s="208"/>
      <c r="C150" s="209"/>
      <c r="D150" s="209"/>
      <c r="E150" s="210"/>
      <c r="F150" s="211" t="s">
        <v>233</v>
      </c>
      <c r="G150" s="211"/>
      <c r="H150" s="211"/>
      <c r="I150" s="211"/>
      <c r="J150" s="209"/>
      <c r="K150" s="212" t="n">
        <v>3.675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234</v>
      </c>
      <c r="G151" s="227"/>
      <c r="H151" s="227"/>
      <c r="I151" s="227"/>
      <c r="J151" s="209"/>
      <c r="K151" s="212" t="n">
        <v>0.885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4.56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38.25" hidden="false" customHeight="true" outlineLevel="0" collapsed="false">
      <c r="B153" s="162"/>
      <c r="C153" s="197" t="s">
        <v>235</v>
      </c>
      <c r="D153" s="197" t="s">
        <v>178</v>
      </c>
      <c r="E153" s="198" t="s">
        <v>236</v>
      </c>
      <c r="F153" s="199" t="s">
        <v>237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456</v>
      </c>
    </row>
    <row r="154" s="183" customFormat="true" ht="29.85" hidden="false" customHeight="true" outlineLevel="0" collapsed="false">
      <c r="B154" s="184"/>
      <c r="C154" s="185"/>
      <c r="D154" s="195" t="s">
        <v>151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SUM(W155:W170)</f>
        <v>0</v>
      </c>
      <c r="X154" s="185"/>
      <c r="Y154" s="190" t="n">
        <f aca="false">SUM(Y155:Y170)</f>
        <v>0</v>
      </c>
      <c r="Z154" s="185"/>
      <c r="AA154" s="191" t="n">
        <f aca="false">SUM(AA155:AA170)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SUM(BK155:BK170)</f>
        <v>0</v>
      </c>
    </row>
    <row r="155" s="32" customFormat="true" ht="25.5" hidden="false" customHeight="true" outlineLevel="0" collapsed="false">
      <c r="B155" s="162"/>
      <c r="C155" s="197" t="s">
        <v>240</v>
      </c>
      <c r="D155" s="197" t="s">
        <v>178</v>
      </c>
      <c r="E155" s="198" t="s">
        <v>241</v>
      </c>
      <c r="F155" s="199" t="s">
        <v>242</v>
      </c>
      <c r="G155" s="199"/>
      <c r="H155" s="199"/>
      <c r="I155" s="199"/>
      <c r="J155" s="200" t="s">
        <v>181</v>
      </c>
      <c r="K155" s="201" t="n">
        <v>13.28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457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184</v>
      </c>
      <c r="G156" s="211"/>
      <c r="H156" s="211"/>
      <c r="I156" s="211"/>
      <c r="J156" s="209"/>
      <c r="K156" s="212" t="n">
        <v>13.28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s="217" customFormat="true" ht="16.5" hidden="false" customHeight="true" outlineLevel="0" collapsed="false">
      <c r="B157" s="218"/>
      <c r="C157" s="219"/>
      <c r="D157" s="219"/>
      <c r="E157" s="220"/>
      <c r="F157" s="221" t="s">
        <v>186</v>
      </c>
      <c r="G157" s="221"/>
      <c r="H157" s="221"/>
      <c r="I157" s="221"/>
      <c r="J157" s="219"/>
      <c r="K157" s="222" t="n">
        <v>13.28</v>
      </c>
      <c r="L157" s="219"/>
      <c r="M157" s="219"/>
      <c r="N157" s="219"/>
      <c r="O157" s="219"/>
      <c r="P157" s="219"/>
      <c r="Q157" s="219"/>
      <c r="R157" s="223"/>
      <c r="T157" s="224"/>
      <c r="U157" s="219"/>
      <c r="V157" s="219"/>
      <c r="W157" s="219"/>
      <c r="X157" s="219"/>
      <c r="Y157" s="219"/>
      <c r="Z157" s="219"/>
      <c r="AA157" s="225"/>
      <c r="AT157" s="226" t="s">
        <v>185</v>
      </c>
      <c r="AU157" s="226" t="s">
        <v>136</v>
      </c>
      <c r="AV157" s="217" t="s">
        <v>182</v>
      </c>
      <c r="AW157" s="217" t="s">
        <v>31</v>
      </c>
      <c r="AX157" s="217" t="s">
        <v>81</v>
      </c>
      <c r="AY157" s="226" t="s">
        <v>177</v>
      </c>
    </row>
    <row r="158" s="32" customFormat="true" ht="16.5" hidden="false" customHeight="true" outlineLevel="0" collapsed="false">
      <c r="B158" s="162"/>
      <c r="C158" s="231" t="s">
        <v>244</v>
      </c>
      <c r="D158" s="231" t="s">
        <v>245</v>
      </c>
      <c r="E158" s="232" t="s">
        <v>246</v>
      </c>
      <c r="F158" s="233" t="s">
        <v>247</v>
      </c>
      <c r="G158" s="233"/>
      <c r="H158" s="233"/>
      <c r="I158" s="233"/>
      <c r="J158" s="234" t="s">
        <v>181</v>
      </c>
      <c r="K158" s="235" t="n">
        <v>14.608</v>
      </c>
      <c r="L158" s="236" t="n">
        <v>0</v>
      </c>
      <c r="M158" s="236"/>
      <c r="N158" s="237" t="n">
        <f aca="false">ROUND(L158*K158,2)</f>
        <v>0</v>
      </c>
      <c r="O158" s="237"/>
      <c r="P158" s="237"/>
      <c r="Q158" s="237"/>
      <c r="R158" s="164"/>
      <c r="T158" s="204"/>
      <c r="U158" s="44" t="s">
        <v>38</v>
      </c>
      <c r="V158" s="34"/>
      <c r="W158" s="205" t="n">
        <f aca="false">V158*K158</f>
        <v>0</v>
      </c>
      <c r="X158" s="205" t="n">
        <v>0</v>
      </c>
      <c r="Y158" s="205" t="n">
        <f aca="false">X158*K158</f>
        <v>0</v>
      </c>
      <c r="Z158" s="205" t="n">
        <v>0</v>
      </c>
      <c r="AA158" s="206" t="n">
        <f aca="false">Z158*K158</f>
        <v>0</v>
      </c>
      <c r="AR158" s="10" t="s">
        <v>248</v>
      </c>
      <c r="AT158" s="10" t="s">
        <v>245</v>
      </c>
      <c r="AU158" s="10" t="s">
        <v>136</v>
      </c>
      <c r="AY158" s="10" t="s">
        <v>177</v>
      </c>
      <c r="BE158" s="123" t="n">
        <f aca="false">IF(U158="základní",N158,0)</f>
        <v>0</v>
      </c>
      <c r="BF158" s="123" t="n">
        <f aca="false">IF(U158="snížená",N158,0)</f>
        <v>0</v>
      </c>
      <c r="BG158" s="123" t="n">
        <f aca="false">IF(U158="zákl. přenesená",N158,0)</f>
        <v>0</v>
      </c>
      <c r="BH158" s="123" t="n">
        <f aca="false">IF(U158="sníž. přenesená",N158,0)</f>
        <v>0</v>
      </c>
      <c r="BI158" s="123" t="n">
        <f aca="false">IF(U158="nulová",N158,0)</f>
        <v>0</v>
      </c>
      <c r="BJ158" s="10" t="s">
        <v>81</v>
      </c>
      <c r="BK158" s="123" t="n">
        <f aca="false">ROUND(L158*K158,2)</f>
        <v>0</v>
      </c>
      <c r="BL158" s="10" t="s">
        <v>227</v>
      </c>
      <c r="BM158" s="10" t="s">
        <v>458</v>
      </c>
    </row>
    <row r="159" s="207" customFormat="true" ht="25.5" hidden="false" customHeight="true" outlineLevel="0" collapsed="false">
      <c r="B159" s="208"/>
      <c r="C159" s="209"/>
      <c r="D159" s="209"/>
      <c r="E159" s="210"/>
      <c r="F159" s="211" t="s">
        <v>250</v>
      </c>
      <c r="G159" s="211"/>
      <c r="H159" s="211"/>
      <c r="I159" s="211"/>
      <c r="J159" s="209"/>
      <c r="K159" s="212" t="n">
        <v>14.608</v>
      </c>
      <c r="L159" s="209"/>
      <c r="M159" s="209"/>
      <c r="N159" s="209"/>
      <c r="O159" s="209"/>
      <c r="P159" s="209"/>
      <c r="Q159" s="209"/>
      <c r="R159" s="213"/>
      <c r="T159" s="214"/>
      <c r="U159" s="209"/>
      <c r="V159" s="209"/>
      <c r="W159" s="209"/>
      <c r="X159" s="209"/>
      <c r="Y159" s="209"/>
      <c r="Z159" s="209"/>
      <c r="AA159" s="215"/>
      <c r="AT159" s="216" t="s">
        <v>185</v>
      </c>
      <c r="AU159" s="216" t="s">
        <v>136</v>
      </c>
      <c r="AV159" s="207" t="s">
        <v>136</v>
      </c>
      <c r="AW159" s="207" t="s">
        <v>31</v>
      </c>
      <c r="AX159" s="207" t="s">
        <v>73</v>
      </c>
      <c r="AY159" s="216" t="s">
        <v>177</v>
      </c>
    </row>
    <row r="160" s="217" customFormat="true" ht="16.5" hidden="false" customHeight="true" outlineLevel="0" collapsed="false">
      <c r="B160" s="218"/>
      <c r="C160" s="219"/>
      <c r="D160" s="219"/>
      <c r="E160" s="220"/>
      <c r="F160" s="221" t="s">
        <v>186</v>
      </c>
      <c r="G160" s="221"/>
      <c r="H160" s="221"/>
      <c r="I160" s="221"/>
      <c r="J160" s="219"/>
      <c r="K160" s="222" t="n">
        <v>14.608</v>
      </c>
      <c r="L160" s="219"/>
      <c r="M160" s="219"/>
      <c r="N160" s="219"/>
      <c r="O160" s="219"/>
      <c r="P160" s="219"/>
      <c r="Q160" s="219"/>
      <c r="R160" s="223"/>
      <c r="T160" s="224"/>
      <c r="U160" s="219"/>
      <c r="V160" s="219"/>
      <c r="W160" s="219"/>
      <c r="X160" s="219"/>
      <c r="Y160" s="219"/>
      <c r="Z160" s="219"/>
      <c r="AA160" s="225"/>
      <c r="AT160" s="226" t="s">
        <v>185</v>
      </c>
      <c r="AU160" s="226" t="s">
        <v>136</v>
      </c>
      <c r="AV160" s="217" t="s">
        <v>182</v>
      </c>
      <c r="AW160" s="217" t="s">
        <v>31</v>
      </c>
      <c r="AX160" s="217" t="s">
        <v>81</v>
      </c>
      <c r="AY160" s="226" t="s">
        <v>177</v>
      </c>
    </row>
    <row r="161" s="32" customFormat="true" ht="16.5" hidden="false" customHeight="true" outlineLevel="0" collapsed="false">
      <c r="B161" s="162"/>
      <c r="C161" s="197" t="s">
        <v>251</v>
      </c>
      <c r="D161" s="197" t="s">
        <v>178</v>
      </c>
      <c r="E161" s="198" t="s">
        <v>252</v>
      </c>
      <c r="F161" s="199" t="s">
        <v>253</v>
      </c>
      <c r="G161" s="199"/>
      <c r="H161" s="199"/>
      <c r="I161" s="199"/>
      <c r="J161" s="200" t="s">
        <v>181</v>
      </c>
      <c r="K161" s="201" t="n">
        <v>13.28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459</v>
      </c>
    </row>
    <row r="162" s="32" customFormat="true" ht="16.5" hidden="false" customHeight="true" outlineLevel="0" collapsed="false">
      <c r="B162" s="162"/>
      <c r="C162" s="197" t="s">
        <v>255</v>
      </c>
      <c r="D162" s="197" t="s">
        <v>178</v>
      </c>
      <c r="E162" s="198" t="s">
        <v>256</v>
      </c>
      <c r="F162" s="199" t="s">
        <v>257</v>
      </c>
      <c r="G162" s="199"/>
      <c r="H162" s="199"/>
      <c r="I162" s="199"/>
      <c r="J162" s="200" t="s">
        <v>197</v>
      </c>
      <c r="K162" s="201" t="n">
        <v>20.25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460</v>
      </c>
    </row>
    <row r="163" s="207" customFormat="true" ht="16.5" hidden="false" customHeight="true" outlineLevel="0" collapsed="false">
      <c r="B163" s="208"/>
      <c r="C163" s="209"/>
      <c r="D163" s="209"/>
      <c r="E163" s="210"/>
      <c r="F163" s="211" t="s">
        <v>259</v>
      </c>
      <c r="G163" s="211"/>
      <c r="H163" s="211"/>
      <c r="I163" s="211"/>
      <c r="J163" s="209"/>
      <c r="K163" s="212" t="n">
        <v>13.9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260</v>
      </c>
      <c r="G164" s="227"/>
      <c r="H164" s="227"/>
      <c r="I164" s="227"/>
      <c r="J164" s="209"/>
      <c r="K164" s="212" t="n">
        <v>2.55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261</v>
      </c>
      <c r="G165" s="227"/>
      <c r="H165" s="227"/>
      <c r="I165" s="227"/>
      <c r="J165" s="209"/>
      <c r="K165" s="212" t="n">
        <v>3.8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s="217" customFormat="true" ht="16.5" hidden="false" customHeight="true" outlineLevel="0" collapsed="false">
      <c r="B166" s="218"/>
      <c r="C166" s="219"/>
      <c r="D166" s="219"/>
      <c r="E166" s="220"/>
      <c r="F166" s="221" t="s">
        <v>186</v>
      </c>
      <c r="G166" s="221"/>
      <c r="H166" s="221"/>
      <c r="I166" s="221"/>
      <c r="J166" s="219"/>
      <c r="K166" s="222" t="n">
        <v>20.25</v>
      </c>
      <c r="L166" s="219"/>
      <c r="M166" s="219"/>
      <c r="N166" s="219"/>
      <c r="O166" s="219"/>
      <c r="P166" s="219"/>
      <c r="Q166" s="219"/>
      <c r="R166" s="223"/>
      <c r="T166" s="224"/>
      <c r="U166" s="219"/>
      <c r="V166" s="219"/>
      <c r="W166" s="219"/>
      <c r="X166" s="219"/>
      <c r="Y166" s="219"/>
      <c r="Z166" s="219"/>
      <c r="AA166" s="225"/>
      <c r="AT166" s="226" t="s">
        <v>185</v>
      </c>
      <c r="AU166" s="226" t="s">
        <v>136</v>
      </c>
      <c r="AV166" s="217" t="s">
        <v>182</v>
      </c>
      <c r="AW166" s="217" t="s">
        <v>31</v>
      </c>
      <c r="AX166" s="217" t="s">
        <v>81</v>
      </c>
      <c r="AY166" s="226" t="s">
        <v>177</v>
      </c>
    </row>
    <row r="167" s="32" customFormat="true" ht="25.5" hidden="false" customHeight="true" outlineLevel="0" collapsed="false">
      <c r="B167" s="162"/>
      <c r="C167" s="197" t="s">
        <v>248</v>
      </c>
      <c r="D167" s="197" t="s">
        <v>178</v>
      </c>
      <c r="E167" s="198" t="s">
        <v>262</v>
      </c>
      <c r="F167" s="199" t="s">
        <v>263</v>
      </c>
      <c r="G167" s="199"/>
      <c r="H167" s="199"/>
      <c r="I167" s="199"/>
      <c r="J167" s="200" t="s">
        <v>181</v>
      </c>
      <c r="K167" s="201" t="n">
        <v>13.28</v>
      </c>
      <c r="L167" s="202" t="n">
        <v>0</v>
      </c>
      <c r="M167" s="202"/>
      <c r="N167" s="203" t="n">
        <f aca="false">ROUND(L167*K167,2)</f>
        <v>0</v>
      </c>
      <c r="O167" s="203"/>
      <c r="P167" s="203"/>
      <c r="Q167" s="203"/>
      <c r="R167" s="164"/>
      <c r="T167" s="204"/>
      <c r="U167" s="44" t="s">
        <v>38</v>
      </c>
      <c r="V167" s="34"/>
      <c r="W167" s="205" t="n">
        <f aca="false">V167*K167</f>
        <v>0</v>
      </c>
      <c r="X167" s="205" t="n">
        <v>0</v>
      </c>
      <c r="Y167" s="205" t="n">
        <f aca="false">X167*K167</f>
        <v>0</v>
      </c>
      <c r="Z167" s="205" t="n">
        <v>0</v>
      </c>
      <c r="AA167" s="206" t="n">
        <f aca="false">Z167*K167</f>
        <v>0</v>
      </c>
      <c r="AR167" s="10" t="s">
        <v>227</v>
      </c>
      <c r="AT167" s="10" t="s">
        <v>178</v>
      </c>
      <c r="AU167" s="10" t="s">
        <v>136</v>
      </c>
      <c r="AY167" s="10" t="s">
        <v>177</v>
      </c>
      <c r="BE167" s="123" t="n">
        <f aca="false">IF(U167="základní",N167,0)</f>
        <v>0</v>
      </c>
      <c r="BF167" s="123" t="n">
        <f aca="false">IF(U167="snížená",N167,0)</f>
        <v>0</v>
      </c>
      <c r="BG167" s="123" t="n">
        <f aca="false">IF(U167="zákl. přenesená",N167,0)</f>
        <v>0</v>
      </c>
      <c r="BH167" s="123" t="n">
        <f aca="false">IF(U167="sníž. přenesená",N167,0)</f>
        <v>0</v>
      </c>
      <c r="BI167" s="123" t="n">
        <f aca="false">IF(U167="nulová",N167,0)</f>
        <v>0</v>
      </c>
      <c r="BJ167" s="10" t="s">
        <v>81</v>
      </c>
      <c r="BK167" s="123" t="n">
        <f aca="false">ROUND(L167*K167,2)</f>
        <v>0</v>
      </c>
      <c r="BL167" s="10" t="s">
        <v>227</v>
      </c>
      <c r="BM167" s="10" t="s">
        <v>461</v>
      </c>
    </row>
    <row r="168" s="207" customFormat="true" ht="16.5" hidden="false" customHeight="true" outlineLevel="0" collapsed="false">
      <c r="B168" s="208"/>
      <c r="C168" s="209"/>
      <c r="D168" s="209"/>
      <c r="E168" s="210"/>
      <c r="F168" s="211" t="s">
        <v>184</v>
      </c>
      <c r="G168" s="211"/>
      <c r="H168" s="211"/>
      <c r="I168" s="211"/>
      <c r="J168" s="209"/>
      <c r="K168" s="212" t="n">
        <v>13.28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13.28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265</v>
      </c>
      <c r="D170" s="197" t="s">
        <v>178</v>
      </c>
      <c r="E170" s="198" t="s">
        <v>266</v>
      </c>
      <c r="F170" s="199" t="s">
        <v>267</v>
      </c>
      <c r="G170" s="199"/>
      <c r="H170" s="199"/>
      <c r="I170" s="199"/>
      <c r="J170" s="200" t="s">
        <v>238</v>
      </c>
      <c r="K170" s="229" t="n">
        <v>0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462</v>
      </c>
    </row>
    <row r="171" s="183" customFormat="true" ht="29.85" hidden="false" customHeight="true" outlineLevel="0" collapsed="false">
      <c r="B171" s="184"/>
      <c r="C171" s="185"/>
      <c r="D171" s="195" t="s">
        <v>152</v>
      </c>
      <c r="E171" s="195"/>
      <c r="F171" s="195"/>
      <c r="G171" s="195"/>
      <c r="H171" s="195"/>
      <c r="I171" s="195"/>
      <c r="J171" s="195"/>
      <c r="K171" s="195"/>
      <c r="L171" s="195"/>
      <c r="M171" s="195"/>
      <c r="N171" s="230" t="n">
        <f aca="false">BK171</f>
        <v>0</v>
      </c>
      <c r="O171" s="230"/>
      <c r="P171" s="230"/>
      <c r="Q171" s="230"/>
      <c r="R171" s="188"/>
      <c r="T171" s="189"/>
      <c r="U171" s="185"/>
      <c r="V171" s="185"/>
      <c r="W171" s="190" t="n">
        <f aca="false">SUM(W172:W182)</f>
        <v>0</v>
      </c>
      <c r="X171" s="185"/>
      <c r="Y171" s="190" t="n">
        <f aca="false">SUM(Y172:Y182)</f>
        <v>0</v>
      </c>
      <c r="Z171" s="185"/>
      <c r="AA171" s="191" t="n">
        <f aca="false">SUM(AA172:AA182)</f>
        <v>0</v>
      </c>
      <c r="AR171" s="192" t="s">
        <v>136</v>
      </c>
      <c r="AT171" s="193" t="s">
        <v>72</v>
      </c>
      <c r="AU171" s="193" t="s">
        <v>81</v>
      </c>
      <c r="AY171" s="192" t="s">
        <v>177</v>
      </c>
      <c r="BK171" s="194" t="n">
        <f aca="false">SUM(BK172:BK182)</f>
        <v>0</v>
      </c>
    </row>
    <row r="172" s="32" customFormat="true" ht="38.25" hidden="false" customHeight="true" outlineLevel="0" collapsed="false">
      <c r="B172" s="162"/>
      <c r="C172" s="197" t="s">
        <v>269</v>
      </c>
      <c r="D172" s="197" t="s">
        <v>178</v>
      </c>
      <c r="E172" s="198" t="s">
        <v>270</v>
      </c>
      <c r="F172" s="199" t="s">
        <v>271</v>
      </c>
      <c r="G172" s="199"/>
      <c r="H172" s="199"/>
      <c r="I172" s="199"/>
      <c r="J172" s="200" t="s">
        <v>181</v>
      </c>
      <c r="K172" s="201" t="n">
        <v>41.732</v>
      </c>
      <c r="L172" s="202" t="n">
        <v>0</v>
      </c>
      <c r="M172" s="202"/>
      <c r="N172" s="203" t="n">
        <f aca="false">ROUND(L172*K172,2)</f>
        <v>0</v>
      </c>
      <c r="O172" s="203"/>
      <c r="P172" s="203"/>
      <c r="Q172" s="203"/>
      <c r="R172" s="164"/>
      <c r="T172" s="204"/>
      <c r="U172" s="44" t="s">
        <v>38</v>
      </c>
      <c r="V172" s="34"/>
      <c r="W172" s="205" t="n">
        <f aca="false">V172*K172</f>
        <v>0</v>
      </c>
      <c r="X172" s="205" t="n">
        <v>0</v>
      </c>
      <c r="Y172" s="205" t="n">
        <f aca="false">X172*K172</f>
        <v>0</v>
      </c>
      <c r="Z172" s="205" t="n">
        <v>0</v>
      </c>
      <c r="AA172" s="206" t="n">
        <f aca="false">Z172*K172</f>
        <v>0</v>
      </c>
      <c r="AR172" s="10" t="s">
        <v>227</v>
      </c>
      <c r="AT172" s="10" t="s">
        <v>178</v>
      </c>
      <c r="AU172" s="10" t="s">
        <v>136</v>
      </c>
      <c r="AY172" s="10" t="s">
        <v>177</v>
      </c>
      <c r="BE172" s="123" t="n">
        <f aca="false">IF(U172="základní",N172,0)</f>
        <v>0</v>
      </c>
      <c r="BF172" s="123" t="n">
        <f aca="false">IF(U172="snížená",N172,0)</f>
        <v>0</v>
      </c>
      <c r="BG172" s="123" t="n">
        <f aca="false">IF(U172="zákl. přenesená",N172,0)</f>
        <v>0</v>
      </c>
      <c r="BH172" s="123" t="n">
        <f aca="false">IF(U172="sníž. přenesená",N172,0)</f>
        <v>0</v>
      </c>
      <c r="BI172" s="123" t="n">
        <f aca="false">IF(U172="nulová",N172,0)</f>
        <v>0</v>
      </c>
      <c r="BJ172" s="10" t="s">
        <v>81</v>
      </c>
      <c r="BK172" s="123" t="n">
        <f aca="false">ROUND(L172*K172,2)</f>
        <v>0</v>
      </c>
      <c r="BL172" s="10" t="s">
        <v>227</v>
      </c>
      <c r="BM172" s="10" t="s">
        <v>463</v>
      </c>
    </row>
    <row r="173" s="207" customFormat="true" ht="16.5" hidden="false" customHeight="true" outlineLevel="0" collapsed="false">
      <c r="B173" s="208"/>
      <c r="C173" s="209"/>
      <c r="D173" s="209"/>
      <c r="E173" s="210"/>
      <c r="F173" s="211" t="s">
        <v>273</v>
      </c>
      <c r="G173" s="211"/>
      <c r="H173" s="211"/>
      <c r="I173" s="211"/>
      <c r="J173" s="209"/>
      <c r="K173" s="212" t="n">
        <v>30.729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208</v>
      </c>
      <c r="G174" s="227"/>
      <c r="H174" s="227"/>
      <c r="I174" s="227"/>
      <c r="J174" s="209"/>
      <c r="K174" s="212" t="n">
        <v>1.213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274</v>
      </c>
      <c r="G175" s="227"/>
      <c r="H175" s="227"/>
      <c r="I175" s="227"/>
      <c r="J175" s="209"/>
      <c r="K175" s="212" t="n">
        <v>7.99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16.5" hidden="false" customHeight="true" outlineLevel="0" collapsed="false">
      <c r="A176" s="207"/>
      <c r="B176" s="208"/>
      <c r="C176" s="209"/>
      <c r="D176" s="209"/>
      <c r="E176" s="210"/>
      <c r="F176" s="227" t="s">
        <v>275</v>
      </c>
      <c r="G176" s="227"/>
      <c r="H176" s="227"/>
      <c r="I176" s="227"/>
      <c r="J176" s="209"/>
      <c r="K176" s="212" t="n">
        <v>1.8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41.732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25.5" hidden="false" customHeight="true" outlineLevel="0" collapsed="false">
      <c r="B178" s="162"/>
      <c r="C178" s="231" t="s">
        <v>276</v>
      </c>
      <c r="D178" s="231" t="s">
        <v>245</v>
      </c>
      <c r="E178" s="232" t="s">
        <v>277</v>
      </c>
      <c r="F178" s="233" t="s">
        <v>278</v>
      </c>
      <c r="G178" s="233"/>
      <c r="H178" s="233"/>
      <c r="I178" s="233"/>
      <c r="J178" s="234" t="s">
        <v>181</v>
      </c>
      <c r="K178" s="235" t="n">
        <v>45.905</v>
      </c>
      <c r="L178" s="236" t="n">
        <v>0</v>
      </c>
      <c r="M178" s="236"/>
      <c r="N178" s="237" t="n">
        <f aca="false">ROUND(L178*K178,2)</f>
        <v>0</v>
      </c>
      <c r="O178" s="237"/>
      <c r="P178" s="237"/>
      <c r="Q178" s="237"/>
      <c r="R178" s="164"/>
      <c r="T178" s="204"/>
      <c r="U178" s="44" t="s">
        <v>38</v>
      </c>
      <c r="V178" s="34"/>
      <c r="W178" s="205" t="n">
        <f aca="false">V178*K178</f>
        <v>0</v>
      </c>
      <c r="X178" s="205" t="n">
        <v>0</v>
      </c>
      <c r="Y178" s="205" t="n">
        <f aca="false">X178*K178</f>
        <v>0</v>
      </c>
      <c r="Z178" s="205" t="n">
        <v>0</v>
      </c>
      <c r="AA178" s="206" t="n">
        <f aca="false">Z178*K178</f>
        <v>0</v>
      </c>
      <c r="AR178" s="10" t="s">
        <v>248</v>
      </c>
      <c r="AT178" s="10" t="s">
        <v>245</v>
      </c>
      <c r="AU178" s="10" t="s">
        <v>136</v>
      </c>
      <c r="AY178" s="10" t="s">
        <v>177</v>
      </c>
      <c r="BE178" s="123" t="n">
        <f aca="false">IF(U178="základní",N178,0)</f>
        <v>0</v>
      </c>
      <c r="BF178" s="123" t="n">
        <f aca="false">IF(U178="snížená",N178,0)</f>
        <v>0</v>
      </c>
      <c r="BG178" s="123" t="n">
        <f aca="false">IF(U178="zákl. přenesená",N178,0)</f>
        <v>0</v>
      </c>
      <c r="BH178" s="123" t="n">
        <f aca="false">IF(U178="sníž. přenesená",N178,0)</f>
        <v>0</v>
      </c>
      <c r="BI178" s="123" t="n">
        <f aca="false">IF(U178="nulová",N178,0)</f>
        <v>0</v>
      </c>
      <c r="BJ178" s="10" t="s">
        <v>81</v>
      </c>
      <c r="BK178" s="123" t="n">
        <f aca="false">ROUND(L178*K178,2)</f>
        <v>0</v>
      </c>
      <c r="BL178" s="10" t="s">
        <v>227</v>
      </c>
      <c r="BM178" s="10" t="s">
        <v>464</v>
      </c>
    </row>
    <row r="179" s="207" customFormat="true" ht="25.5" hidden="false" customHeight="true" outlineLevel="0" collapsed="false">
      <c r="B179" s="208"/>
      <c r="C179" s="209"/>
      <c r="D179" s="209"/>
      <c r="E179" s="210"/>
      <c r="F179" s="211" t="s">
        <v>280</v>
      </c>
      <c r="G179" s="211"/>
      <c r="H179" s="211"/>
      <c r="I179" s="211"/>
      <c r="J179" s="209"/>
      <c r="K179" s="212" t="n">
        <v>45.905</v>
      </c>
      <c r="L179" s="209"/>
      <c r="M179" s="209"/>
      <c r="N179" s="209"/>
      <c r="O179" s="209"/>
      <c r="P179" s="209"/>
      <c r="Q179" s="209"/>
      <c r="R179" s="213"/>
      <c r="T179" s="214"/>
      <c r="U179" s="209"/>
      <c r="V179" s="209"/>
      <c r="W179" s="209"/>
      <c r="X179" s="209"/>
      <c r="Y179" s="209"/>
      <c r="Z179" s="209"/>
      <c r="AA179" s="215"/>
      <c r="AT179" s="216" t="s">
        <v>185</v>
      </c>
      <c r="AU179" s="216" t="s">
        <v>136</v>
      </c>
      <c r="AV179" s="207" t="s">
        <v>136</v>
      </c>
      <c r="AW179" s="207" t="s">
        <v>31</v>
      </c>
      <c r="AX179" s="207" t="s">
        <v>73</v>
      </c>
      <c r="AY179" s="216" t="s">
        <v>177</v>
      </c>
    </row>
    <row r="180" s="217" customFormat="true" ht="16.5" hidden="false" customHeight="true" outlineLevel="0" collapsed="false">
      <c r="B180" s="218"/>
      <c r="C180" s="219"/>
      <c r="D180" s="219"/>
      <c r="E180" s="220"/>
      <c r="F180" s="221" t="s">
        <v>186</v>
      </c>
      <c r="G180" s="221"/>
      <c r="H180" s="221"/>
      <c r="I180" s="221"/>
      <c r="J180" s="219"/>
      <c r="K180" s="222" t="n">
        <v>45.905</v>
      </c>
      <c r="L180" s="219"/>
      <c r="M180" s="219"/>
      <c r="N180" s="219"/>
      <c r="O180" s="219"/>
      <c r="P180" s="219"/>
      <c r="Q180" s="219"/>
      <c r="R180" s="223"/>
      <c r="T180" s="224"/>
      <c r="U180" s="219"/>
      <c r="V180" s="219"/>
      <c r="W180" s="219"/>
      <c r="X180" s="219"/>
      <c r="Y180" s="219"/>
      <c r="Z180" s="219"/>
      <c r="AA180" s="225"/>
      <c r="AT180" s="226" t="s">
        <v>185</v>
      </c>
      <c r="AU180" s="226" t="s">
        <v>136</v>
      </c>
      <c r="AV180" s="217" t="s">
        <v>182</v>
      </c>
      <c r="AW180" s="217" t="s">
        <v>31</v>
      </c>
      <c r="AX180" s="217" t="s">
        <v>81</v>
      </c>
      <c r="AY180" s="226" t="s">
        <v>177</v>
      </c>
    </row>
    <row r="181" s="32" customFormat="true" ht="25.5" hidden="false" customHeight="true" outlineLevel="0" collapsed="false">
      <c r="B181" s="162"/>
      <c r="C181" s="197" t="s">
        <v>281</v>
      </c>
      <c r="D181" s="197" t="s">
        <v>178</v>
      </c>
      <c r="E181" s="198" t="s">
        <v>282</v>
      </c>
      <c r="F181" s="199" t="s">
        <v>283</v>
      </c>
      <c r="G181" s="199"/>
      <c r="H181" s="199"/>
      <c r="I181" s="199"/>
      <c r="J181" s="200" t="s">
        <v>197</v>
      </c>
      <c r="K181" s="201" t="n">
        <v>27.24</v>
      </c>
      <c r="L181" s="202" t="n">
        <v>0</v>
      </c>
      <c r="M181" s="202"/>
      <c r="N181" s="203" t="n">
        <f aca="false">ROUND(L181*K181,2)</f>
        <v>0</v>
      </c>
      <c r="O181" s="203"/>
      <c r="P181" s="203"/>
      <c r="Q181" s="203"/>
      <c r="R181" s="164"/>
      <c r="T181" s="204"/>
      <c r="U181" s="44" t="s">
        <v>38</v>
      </c>
      <c r="V181" s="34"/>
      <c r="W181" s="205" t="n">
        <f aca="false">V181*K181</f>
        <v>0</v>
      </c>
      <c r="X181" s="205" t="n">
        <v>0</v>
      </c>
      <c r="Y181" s="205" t="n">
        <f aca="false">X181*K181</f>
        <v>0</v>
      </c>
      <c r="Z181" s="205" t="n">
        <v>0</v>
      </c>
      <c r="AA181" s="206" t="n">
        <f aca="false">Z181*K181</f>
        <v>0</v>
      </c>
      <c r="AR181" s="10" t="s">
        <v>227</v>
      </c>
      <c r="AT181" s="10" t="s">
        <v>178</v>
      </c>
      <c r="AU181" s="10" t="s">
        <v>136</v>
      </c>
      <c r="AY181" s="10" t="s">
        <v>177</v>
      </c>
      <c r="BE181" s="123" t="n">
        <f aca="false">IF(U181="základní",N181,0)</f>
        <v>0</v>
      </c>
      <c r="BF181" s="123" t="n">
        <f aca="false">IF(U181="snížená",N181,0)</f>
        <v>0</v>
      </c>
      <c r="BG181" s="123" t="n">
        <f aca="false">IF(U181="zákl. přenesená",N181,0)</f>
        <v>0</v>
      </c>
      <c r="BH181" s="123" t="n">
        <f aca="false">IF(U181="sníž. přenesená",N181,0)</f>
        <v>0</v>
      </c>
      <c r="BI181" s="123" t="n">
        <f aca="false">IF(U181="nulová",N181,0)</f>
        <v>0</v>
      </c>
      <c r="BJ181" s="10" t="s">
        <v>81</v>
      </c>
      <c r="BK181" s="123" t="n">
        <f aca="false">ROUND(L181*K181,2)</f>
        <v>0</v>
      </c>
      <c r="BL181" s="10" t="s">
        <v>227</v>
      </c>
      <c r="BM181" s="10" t="s">
        <v>465</v>
      </c>
    </row>
    <row r="182" customFormat="false" ht="25.5" hidden="false" customHeight="true" outlineLevel="0" collapsed="false">
      <c r="A182" s="32"/>
      <c r="B182" s="162"/>
      <c r="C182" s="197" t="s">
        <v>285</v>
      </c>
      <c r="D182" s="197" t="s">
        <v>178</v>
      </c>
      <c r="E182" s="198" t="s">
        <v>286</v>
      </c>
      <c r="F182" s="199" t="s">
        <v>287</v>
      </c>
      <c r="G182" s="199"/>
      <c r="H182" s="199"/>
      <c r="I182" s="199"/>
      <c r="J182" s="200" t="s">
        <v>238</v>
      </c>
      <c r="K182" s="229" t="n">
        <v>0</v>
      </c>
      <c r="L182" s="202" t="n">
        <v>0</v>
      </c>
      <c r="M182" s="202"/>
      <c r="N182" s="203" t="n">
        <f aca="false">ROUND(L182*K182,2)</f>
        <v>0</v>
      </c>
      <c r="O182" s="203"/>
      <c r="P182" s="203"/>
      <c r="Q182" s="203"/>
      <c r="R182" s="164"/>
      <c r="T182" s="204"/>
      <c r="U182" s="44" t="s">
        <v>38</v>
      </c>
      <c r="V182" s="34"/>
      <c r="W182" s="205" t="n">
        <f aca="false">V182*K182</f>
        <v>0</v>
      </c>
      <c r="X182" s="205" t="n">
        <v>0</v>
      </c>
      <c r="Y182" s="205" t="n">
        <f aca="false">X182*K182</f>
        <v>0</v>
      </c>
      <c r="Z182" s="205" t="n">
        <v>0</v>
      </c>
      <c r="AA182" s="206" t="n">
        <f aca="false">Z182*K182</f>
        <v>0</v>
      </c>
      <c r="AR182" s="10" t="s">
        <v>227</v>
      </c>
      <c r="AT182" s="10" t="s">
        <v>178</v>
      </c>
      <c r="AU182" s="10" t="s">
        <v>136</v>
      </c>
      <c r="AY182" s="10" t="s">
        <v>177</v>
      </c>
      <c r="BE182" s="123" t="n">
        <f aca="false">IF(U182="základní",N182,0)</f>
        <v>0</v>
      </c>
      <c r="BF182" s="123" t="n">
        <f aca="false">IF(U182="snížená",N182,0)</f>
        <v>0</v>
      </c>
      <c r="BG182" s="123" t="n">
        <f aca="false">IF(U182="zákl. přenesená",N182,0)</f>
        <v>0</v>
      </c>
      <c r="BH182" s="123" t="n">
        <f aca="false">IF(U182="sníž. přenesená",N182,0)</f>
        <v>0</v>
      </c>
      <c r="BI182" s="123" t="n">
        <f aca="false">IF(U182="nulová",N182,0)</f>
        <v>0</v>
      </c>
      <c r="BJ182" s="10" t="s">
        <v>81</v>
      </c>
      <c r="BK182" s="123" t="n">
        <f aca="false">ROUND(L182*K182,2)</f>
        <v>0</v>
      </c>
      <c r="BL182" s="10" t="s">
        <v>227</v>
      </c>
      <c r="BM182" s="10" t="s">
        <v>466</v>
      </c>
    </row>
    <row r="183" s="183" customFormat="true" ht="29.85" hidden="false" customHeight="true" outlineLevel="0" collapsed="false">
      <c r="B183" s="184"/>
      <c r="C183" s="185"/>
      <c r="D183" s="195" t="s">
        <v>153</v>
      </c>
      <c r="E183" s="195"/>
      <c r="F183" s="195"/>
      <c r="G183" s="195"/>
      <c r="H183" s="195"/>
      <c r="I183" s="195"/>
      <c r="J183" s="195"/>
      <c r="K183" s="195"/>
      <c r="L183" s="195"/>
      <c r="M183" s="195"/>
      <c r="N183" s="230" t="n">
        <f aca="false">BK183</f>
        <v>0</v>
      </c>
      <c r="O183" s="230"/>
      <c r="P183" s="230"/>
      <c r="Q183" s="230"/>
      <c r="R183" s="188"/>
      <c r="T183" s="189"/>
      <c r="U183" s="185"/>
      <c r="V183" s="185"/>
      <c r="W183" s="190" t="n">
        <f aca="false">SUM(W184:W201)</f>
        <v>0</v>
      </c>
      <c r="X183" s="185"/>
      <c r="Y183" s="190" t="n">
        <f aca="false">SUM(Y184:Y201)</f>
        <v>0</v>
      </c>
      <c r="Z183" s="185"/>
      <c r="AA183" s="191" t="n">
        <f aca="false">SUM(AA184:AA201)</f>
        <v>0</v>
      </c>
      <c r="AR183" s="192" t="s">
        <v>136</v>
      </c>
      <c r="AT183" s="193" t="s">
        <v>72</v>
      </c>
      <c r="AU183" s="193" t="s">
        <v>81</v>
      </c>
      <c r="AY183" s="192" t="s">
        <v>177</v>
      </c>
      <c r="BK183" s="194" t="n">
        <f aca="false">SUM(BK184:BK201)</f>
        <v>0</v>
      </c>
    </row>
    <row r="184" s="32" customFormat="true" ht="25.5" hidden="false" customHeight="true" outlineLevel="0" collapsed="false">
      <c r="B184" s="162"/>
      <c r="C184" s="197" t="s">
        <v>289</v>
      </c>
      <c r="D184" s="197" t="s">
        <v>178</v>
      </c>
      <c r="E184" s="198" t="s">
        <v>290</v>
      </c>
      <c r="F184" s="199" t="s">
        <v>291</v>
      </c>
      <c r="G184" s="199"/>
      <c r="H184" s="199"/>
      <c r="I184" s="199"/>
      <c r="J184" s="200" t="s">
        <v>181</v>
      </c>
      <c r="K184" s="201" t="n">
        <v>23.015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467</v>
      </c>
    </row>
    <row r="185" s="207" customFormat="true" ht="16.5" hidden="false" customHeight="true" outlineLevel="0" collapsed="false">
      <c r="B185" s="208"/>
      <c r="C185" s="209"/>
      <c r="D185" s="209"/>
      <c r="E185" s="210"/>
      <c r="F185" s="211" t="s">
        <v>184</v>
      </c>
      <c r="G185" s="211"/>
      <c r="H185" s="211"/>
      <c r="I185" s="211"/>
      <c r="J185" s="209"/>
      <c r="K185" s="212" t="n">
        <v>13.28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s="238" customFormat="true" ht="16.5" hidden="false" customHeight="true" outlineLevel="0" collapsed="false">
      <c r="B186" s="239"/>
      <c r="C186" s="240"/>
      <c r="D186" s="240"/>
      <c r="E186" s="241"/>
      <c r="F186" s="242" t="s">
        <v>293</v>
      </c>
      <c r="G186" s="242"/>
      <c r="H186" s="242"/>
      <c r="I186" s="242"/>
      <c r="J186" s="240"/>
      <c r="K186" s="241"/>
      <c r="L186" s="240"/>
      <c r="M186" s="240"/>
      <c r="N186" s="240"/>
      <c r="O186" s="240"/>
      <c r="P186" s="240"/>
      <c r="Q186" s="240"/>
      <c r="R186" s="243"/>
      <c r="T186" s="244"/>
      <c r="U186" s="240"/>
      <c r="V186" s="240"/>
      <c r="W186" s="240"/>
      <c r="X186" s="240"/>
      <c r="Y186" s="240"/>
      <c r="Z186" s="240"/>
      <c r="AA186" s="245"/>
      <c r="AT186" s="246" t="s">
        <v>185</v>
      </c>
      <c r="AU186" s="246" t="s">
        <v>136</v>
      </c>
      <c r="AV186" s="238" t="s">
        <v>81</v>
      </c>
      <c r="AW186" s="238" t="s">
        <v>31</v>
      </c>
      <c r="AX186" s="238" t="s">
        <v>73</v>
      </c>
      <c r="AY186" s="246" t="s">
        <v>177</v>
      </c>
    </row>
    <row r="187" s="207" customFormat="true" ht="16.5" hidden="false" customHeight="true" outlineLevel="0" collapsed="false">
      <c r="B187" s="208"/>
      <c r="C187" s="209"/>
      <c r="D187" s="209"/>
      <c r="E187" s="210"/>
      <c r="F187" s="227" t="s">
        <v>294</v>
      </c>
      <c r="G187" s="227"/>
      <c r="H187" s="227"/>
      <c r="I187" s="227"/>
      <c r="J187" s="209"/>
      <c r="K187" s="212" t="n">
        <v>7.645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s="207" customFormat="true" ht="16.5" hidden="false" customHeight="true" outlineLevel="0" collapsed="false">
      <c r="B188" s="208"/>
      <c r="C188" s="209"/>
      <c r="D188" s="209"/>
      <c r="E188" s="210"/>
      <c r="F188" s="227" t="s">
        <v>295</v>
      </c>
      <c r="G188" s="227"/>
      <c r="H188" s="227"/>
      <c r="I188" s="227"/>
      <c r="J188" s="209"/>
      <c r="K188" s="212" t="n">
        <v>2.09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s="217" customFormat="true" ht="16.5" hidden="false" customHeight="true" outlineLevel="0" collapsed="false">
      <c r="B189" s="218"/>
      <c r="C189" s="219"/>
      <c r="D189" s="219"/>
      <c r="E189" s="220"/>
      <c r="F189" s="221" t="s">
        <v>186</v>
      </c>
      <c r="G189" s="221"/>
      <c r="H189" s="221"/>
      <c r="I189" s="221"/>
      <c r="J189" s="219"/>
      <c r="K189" s="222" t="n">
        <v>23.015</v>
      </c>
      <c r="L189" s="219"/>
      <c r="M189" s="219"/>
      <c r="N189" s="219"/>
      <c r="O189" s="219"/>
      <c r="P189" s="219"/>
      <c r="Q189" s="219"/>
      <c r="R189" s="223"/>
      <c r="T189" s="224"/>
      <c r="U189" s="219"/>
      <c r="V189" s="219"/>
      <c r="W189" s="219"/>
      <c r="X189" s="219"/>
      <c r="Y189" s="219"/>
      <c r="Z189" s="219"/>
      <c r="AA189" s="225"/>
      <c r="AT189" s="226" t="s">
        <v>185</v>
      </c>
      <c r="AU189" s="226" t="s">
        <v>136</v>
      </c>
      <c r="AV189" s="217" t="s">
        <v>182</v>
      </c>
      <c r="AW189" s="217" t="s">
        <v>31</v>
      </c>
      <c r="AX189" s="217" t="s">
        <v>81</v>
      </c>
      <c r="AY189" s="226" t="s">
        <v>177</v>
      </c>
    </row>
    <row r="190" s="32" customFormat="true" ht="25.5" hidden="false" customHeight="true" outlineLevel="0" collapsed="false">
      <c r="B190" s="162"/>
      <c r="C190" s="197" t="s">
        <v>296</v>
      </c>
      <c r="D190" s="197" t="s">
        <v>178</v>
      </c>
      <c r="E190" s="198" t="s">
        <v>297</v>
      </c>
      <c r="F190" s="199" t="s">
        <v>298</v>
      </c>
      <c r="G190" s="199"/>
      <c r="H190" s="199"/>
      <c r="I190" s="199"/>
      <c r="J190" s="200" t="s">
        <v>181</v>
      </c>
      <c r="K190" s="201" t="n">
        <v>23.015</v>
      </c>
      <c r="L190" s="202" t="n">
        <v>0</v>
      </c>
      <c r="M190" s="202"/>
      <c r="N190" s="203" t="n">
        <f aca="false">ROUND(L190*K190,2)</f>
        <v>0</v>
      </c>
      <c r="O190" s="203"/>
      <c r="P190" s="203"/>
      <c r="Q190" s="203"/>
      <c r="R190" s="164"/>
      <c r="T190" s="204"/>
      <c r="U190" s="44" t="s">
        <v>38</v>
      </c>
      <c r="V190" s="34"/>
      <c r="W190" s="205" t="n">
        <f aca="false">V190*K190</f>
        <v>0</v>
      </c>
      <c r="X190" s="205" t="n">
        <v>0</v>
      </c>
      <c r="Y190" s="205" t="n">
        <f aca="false">X190*K190</f>
        <v>0</v>
      </c>
      <c r="Z190" s="205" t="n">
        <v>0</v>
      </c>
      <c r="AA190" s="206" t="n">
        <f aca="false">Z190*K190</f>
        <v>0</v>
      </c>
      <c r="AR190" s="10" t="s">
        <v>227</v>
      </c>
      <c r="AT190" s="10" t="s">
        <v>178</v>
      </c>
      <c r="AU190" s="10" t="s">
        <v>136</v>
      </c>
      <c r="AY190" s="10" t="s">
        <v>177</v>
      </c>
      <c r="BE190" s="123" t="n">
        <f aca="false">IF(U190="základní",N190,0)</f>
        <v>0</v>
      </c>
      <c r="BF190" s="123" t="n">
        <f aca="false">IF(U190="snížená",N190,0)</f>
        <v>0</v>
      </c>
      <c r="BG190" s="123" t="n">
        <f aca="false">IF(U190="zákl. přenesená",N190,0)</f>
        <v>0</v>
      </c>
      <c r="BH190" s="123" t="n">
        <f aca="false">IF(U190="sníž. přenesená",N190,0)</f>
        <v>0</v>
      </c>
      <c r="BI190" s="123" t="n">
        <f aca="false">IF(U190="nulová",N190,0)</f>
        <v>0</v>
      </c>
      <c r="BJ190" s="10" t="s">
        <v>81</v>
      </c>
      <c r="BK190" s="123" t="n">
        <f aca="false">ROUND(L190*K190,2)</f>
        <v>0</v>
      </c>
      <c r="BL190" s="10" t="s">
        <v>227</v>
      </c>
      <c r="BM190" s="10" t="s">
        <v>468</v>
      </c>
    </row>
    <row r="191" s="207" customFormat="true" ht="16.5" hidden="false" customHeight="true" outlineLevel="0" collapsed="false">
      <c r="B191" s="208"/>
      <c r="C191" s="209"/>
      <c r="D191" s="209"/>
      <c r="E191" s="210"/>
      <c r="F191" s="211" t="s">
        <v>184</v>
      </c>
      <c r="G191" s="211"/>
      <c r="H191" s="211"/>
      <c r="I191" s="211"/>
      <c r="J191" s="209"/>
      <c r="K191" s="212" t="n">
        <v>13.28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s="238" customFormat="true" ht="16.5" hidden="false" customHeight="true" outlineLevel="0" collapsed="false">
      <c r="B192" s="239"/>
      <c r="C192" s="240"/>
      <c r="D192" s="240"/>
      <c r="E192" s="241"/>
      <c r="F192" s="242" t="s">
        <v>293</v>
      </c>
      <c r="G192" s="242"/>
      <c r="H192" s="242"/>
      <c r="I192" s="242"/>
      <c r="J192" s="240"/>
      <c r="K192" s="241"/>
      <c r="L192" s="240"/>
      <c r="M192" s="240"/>
      <c r="N192" s="240"/>
      <c r="O192" s="240"/>
      <c r="P192" s="240"/>
      <c r="Q192" s="240"/>
      <c r="R192" s="243"/>
      <c r="T192" s="244"/>
      <c r="U192" s="240"/>
      <c r="V192" s="240"/>
      <c r="W192" s="240"/>
      <c r="X192" s="240"/>
      <c r="Y192" s="240"/>
      <c r="Z192" s="240"/>
      <c r="AA192" s="245"/>
      <c r="AT192" s="246" t="s">
        <v>185</v>
      </c>
      <c r="AU192" s="246" t="s">
        <v>136</v>
      </c>
      <c r="AV192" s="238" t="s">
        <v>81</v>
      </c>
      <c r="AW192" s="238" t="s">
        <v>31</v>
      </c>
      <c r="AX192" s="238" t="s">
        <v>73</v>
      </c>
      <c r="AY192" s="246" t="s">
        <v>177</v>
      </c>
    </row>
    <row r="193" s="207" customFormat="true" ht="16.5" hidden="false" customHeight="true" outlineLevel="0" collapsed="false">
      <c r="B193" s="208"/>
      <c r="C193" s="209"/>
      <c r="D193" s="209"/>
      <c r="E193" s="210"/>
      <c r="F193" s="227" t="s">
        <v>294</v>
      </c>
      <c r="G193" s="227"/>
      <c r="H193" s="227"/>
      <c r="I193" s="227"/>
      <c r="J193" s="209"/>
      <c r="K193" s="212" t="n">
        <v>7.645</v>
      </c>
      <c r="L193" s="209"/>
      <c r="M193" s="209"/>
      <c r="N193" s="209"/>
      <c r="O193" s="209"/>
      <c r="P193" s="209"/>
      <c r="Q193" s="209"/>
      <c r="R193" s="213"/>
      <c r="T193" s="214"/>
      <c r="U193" s="209"/>
      <c r="V193" s="209"/>
      <c r="W193" s="209"/>
      <c r="X193" s="209"/>
      <c r="Y193" s="209"/>
      <c r="Z193" s="209"/>
      <c r="AA193" s="215"/>
      <c r="AT193" s="216" t="s">
        <v>185</v>
      </c>
      <c r="AU193" s="216" t="s">
        <v>136</v>
      </c>
      <c r="AV193" s="207" t="s">
        <v>136</v>
      </c>
      <c r="AW193" s="207" t="s">
        <v>31</v>
      </c>
      <c r="AX193" s="207" t="s">
        <v>73</v>
      </c>
      <c r="AY193" s="216" t="s">
        <v>177</v>
      </c>
    </row>
    <row r="194" s="207" customFormat="true" ht="16.5" hidden="false" customHeight="true" outlineLevel="0" collapsed="false">
      <c r="B194" s="208"/>
      <c r="C194" s="209"/>
      <c r="D194" s="209"/>
      <c r="E194" s="210"/>
      <c r="F194" s="227" t="s">
        <v>295</v>
      </c>
      <c r="G194" s="227"/>
      <c r="H194" s="227"/>
      <c r="I194" s="227"/>
      <c r="J194" s="209"/>
      <c r="K194" s="212" t="n">
        <v>2.09</v>
      </c>
      <c r="L194" s="209"/>
      <c r="M194" s="209"/>
      <c r="N194" s="209"/>
      <c r="O194" s="209"/>
      <c r="P194" s="209"/>
      <c r="Q194" s="209"/>
      <c r="R194" s="213"/>
      <c r="T194" s="214"/>
      <c r="U194" s="209"/>
      <c r="V194" s="209"/>
      <c r="W194" s="209"/>
      <c r="X194" s="209"/>
      <c r="Y194" s="209"/>
      <c r="Z194" s="209"/>
      <c r="AA194" s="215"/>
      <c r="AT194" s="216" t="s">
        <v>185</v>
      </c>
      <c r="AU194" s="216" t="s">
        <v>136</v>
      </c>
      <c r="AV194" s="207" t="s">
        <v>136</v>
      </c>
      <c r="AW194" s="207" t="s">
        <v>31</v>
      </c>
      <c r="AX194" s="207" t="s">
        <v>73</v>
      </c>
      <c r="AY194" s="216" t="s">
        <v>177</v>
      </c>
    </row>
    <row r="195" s="217" customFormat="true" ht="16.5" hidden="false" customHeight="true" outlineLevel="0" collapsed="false">
      <c r="B195" s="218"/>
      <c r="C195" s="219"/>
      <c r="D195" s="219"/>
      <c r="E195" s="220"/>
      <c r="F195" s="221" t="s">
        <v>186</v>
      </c>
      <c r="G195" s="221"/>
      <c r="H195" s="221"/>
      <c r="I195" s="221"/>
      <c r="J195" s="219"/>
      <c r="K195" s="222" t="n">
        <v>23.015</v>
      </c>
      <c r="L195" s="219"/>
      <c r="M195" s="219"/>
      <c r="N195" s="219"/>
      <c r="O195" s="219"/>
      <c r="P195" s="219"/>
      <c r="Q195" s="219"/>
      <c r="R195" s="223"/>
      <c r="T195" s="224"/>
      <c r="U195" s="219"/>
      <c r="V195" s="219"/>
      <c r="W195" s="219"/>
      <c r="X195" s="219"/>
      <c r="Y195" s="219"/>
      <c r="Z195" s="219"/>
      <c r="AA195" s="225"/>
      <c r="AT195" s="226" t="s">
        <v>185</v>
      </c>
      <c r="AU195" s="226" t="s">
        <v>136</v>
      </c>
      <c r="AV195" s="217" t="s">
        <v>182</v>
      </c>
      <c r="AW195" s="217" t="s">
        <v>31</v>
      </c>
      <c r="AX195" s="217" t="s">
        <v>81</v>
      </c>
      <c r="AY195" s="226" t="s">
        <v>177</v>
      </c>
    </row>
    <row r="196" s="32" customFormat="true" ht="25.5" hidden="false" customHeight="true" outlineLevel="0" collapsed="false">
      <c r="B196" s="162"/>
      <c r="C196" s="197" t="s">
        <v>300</v>
      </c>
      <c r="D196" s="197" t="s">
        <v>178</v>
      </c>
      <c r="E196" s="198" t="s">
        <v>301</v>
      </c>
      <c r="F196" s="199" t="s">
        <v>302</v>
      </c>
      <c r="G196" s="199"/>
      <c r="H196" s="199"/>
      <c r="I196" s="199"/>
      <c r="J196" s="200" t="s">
        <v>181</v>
      </c>
      <c r="K196" s="201" t="n">
        <v>13.28</v>
      </c>
      <c r="L196" s="202" t="n">
        <v>0</v>
      </c>
      <c r="M196" s="202"/>
      <c r="N196" s="203" t="n">
        <f aca="false">ROUND(L196*K196,2)</f>
        <v>0</v>
      </c>
      <c r="O196" s="203"/>
      <c r="P196" s="203"/>
      <c r="Q196" s="203"/>
      <c r="R196" s="164"/>
      <c r="T196" s="204"/>
      <c r="U196" s="44" t="s">
        <v>38</v>
      </c>
      <c r="V196" s="34"/>
      <c r="W196" s="205" t="n">
        <f aca="false">V196*K196</f>
        <v>0</v>
      </c>
      <c r="X196" s="205" t="n">
        <v>0</v>
      </c>
      <c r="Y196" s="205" t="n">
        <f aca="false">X196*K196</f>
        <v>0</v>
      </c>
      <c r="Z196" s="205" t="n">
        <v>0</v>
      </c>
      <c r="AA196" s="206" t="n">
        <f aca="false">Z196*K196</f>
        <v>0</v>
      </c>
      <c r="AR196" s="10" t="s">
        <v>227</v>
      </c>
      <c r="AT196" s="10" t="s">
        <v>178</v>
      </c>
      <c r="AU196" s="10" t="s">
        <v>136</v>
      </c>
      <c r="AY196" s="10" t="s">
        <v>177</v>
      </c>
      <c r="BE196" s="123" t="n">
        <f aca="false">IF(U196="základní",N196,0)</f>
        <v>0</v>
      </c>
      <c r="BF196" s="123" t="n">
        <f aca="false">IF(U196="snížená",N196,0)</f>
        <v>0</v>
      </c>
      <c r="BG196" s="123" t="n">
        <f aca="false">IF(U196="zákl. přenesená",N196,0)</f>
        <v>0</v>
      </c>
      <c r="BH196" s="123" t="n">
        <f aca="false">IF(U196="sníž. přenesená",N196,0)</f>
        <v>0</v>
      </c>
      <c r="BI196" s="123" t="n">
        <f aca="false">IF(U196="nulová",N196,0)</f>
        <v>0</v>
      </c>
      <c r="BJ196" s="10" t="s">
        <v>81</v>
      </c>
      <c r="BK196" s="123" t="n">
        <f aca="false">ROUND(L196*K196,2)</f>
        <v>0</v>
      </c>
      <c r="BL196" s="10" t="s">
        <v>227</v>
      </c>
      <c r="BM196" s="10" t="s">
        <v>469</v>
      </c>
    </row>
    <row r="197" s="207" customFormat="true" ht="16.5" hidden="false" customHeight="true" outlineLevel="0" collapsed="false">
      <c r="B197" s="208"/>
      <c r="C197" s="209"/>
      <c r="D197" s="209"/>
      <c r="E197" s="210"/>
      <c r="F197" s="211" t="s">
        <v>184</v>
      </c>
      <c r="G197" s="211"/>
      <c r="H197" s="211"/>
      <c r="I197" s="211"/>
      <c r="J197" s="209"/>
      <c r="K197" s="212" t="n">
        <v>13.28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s="217" customFormat="true" ht="16.5" hidden="false" customHeight="true" outlineLevel="0" collapsed="false">
      <c r="B198" s="218"/>
      <c r="C198" s="219"/>
      <c r="D198" s="219"/>
      <c r="E198" s="220"/>
      <c r="F198" s="221" t="s">
        <v>186</v>
      </c>
      <c r="G198" s="221"/>
      <c r="H198" s="221"/>
      <c r="I198" s="221"/>
      <c r="J198" s="219"/>
      <c r="K198" s="222" t="n">
        <v>13.28</v>
      </c>
      <c r="L198" s="219"/>
      <c r="M198" s="219"/>
      <c r="N198" s="219"/>
      <c r="O198" s="219"/>
      <c r="P198" s="219"/>
      <c r="Q198" s="219"/>
      <c r="R198" s="223"/>
      <c r="T198" s="224"/>
      <c r="U198" s="219"/>
      <c r="V198" s="219"/>
      <c r="W198" s="219"/>
      <c r="X198" s="219"/>
      <c r="Y198" s="219"/>
      <c r="Z198" s="219"/>
      <c r="AA198" s="225"/>
      <c r="AT198" s="226" t="s">
        <v>185</v>
      </c>
      <c r="AU198" s="226" t="s">
        <v>136</v>
      </c>
      <c r="AV198" s="217" t="s">
        <v>182</v>
      </c>
      <c r="AW198" s="217" t="s">
        <v>31</v>
      </c>
      <c r="AX198" s="217" t="s">
        <v>81</v>
      </c>
      <c r="AY198" s="226" t="s">
        <v>177</v>
      </c>
    </row>
    <row r="199" s="32" customFormat="true" ht="38.25" hidden="false" customHeight="true" outlineLevel="0" collapsed="false">
      <c r="B199" s="162"/>
      <c r="C199" s="197" t="s">
        <v>304</v>
      </c>
      <c r="D199" s="197" t="s">
        <v>178</v>
      </c>
      <c r="E199" s="198" t="s">
        <v>305</v>
      </c>
      <c r="F199" s="199" t="s">
        <v>306</v>
      </c>
      <c r="G199" s="199"/>
      <c r="H199" s="199"/>
      <c r="I199" s="199"/>
      <c r="J199" s="200" t="s">
        <v>181</v>
      </c>
      <c r="K199" s="201" t="n">
        <v>13.28</v>
      </c>
      <c r="L199" s="202" t="n">
        <v>0</v>
      </c>
      <c r="M199" s="202"/>
      <c r="N199" s="203" t="n">
        <f aca="false">ROUND(L199*K199,2)</f>
        <v>0</v>
      </c>
      <c r="O199" s="203"/>
      <c r="P199" s="203"/>
      <c r="Q199" s="203"/>
      <c r="R199" s="164"/>
      <c r="T199" s="204"/>
      <c r="U199" s="44" t="s">
        <v>38</v>
      </c>
      <c r="V199" s="34"/>
      <c r="W199" s="205" t="n">
        <f aca="false">V199*K199</f>
        <v>0</v>
      </c>
      <c r="X199" s="205" t="n">
        <v>0</v>
      </c>
      <c r="Y199" s="205" t="n">
        <f aca="false">X199*K199</f>
        <v>0</v>
      </c>
      <c r="Z199" s="205" t="n">
        <v>0</v>
      </c>
      <c r="AA199" s="206" t="n">
        <f aca="false">Z199*K199</f>
        <v>0</v>
      </c>
      <c r="AR199" s="10" t="s">
        <v>227</v>
      </c>
      <c r="AT199" s="10" t="s">
        <v>178</v>
      </c>
      <c r="AU199" s="10" t="s">
        <v>136</v>
      </c>
      <c r="AY199" s="10" t="s">
        <v>177</v>
      </c>
      <c r="BE199" s="123" t="n">
        <f aca="false">IF(U199="základní",N199,0)</f>
        <v>0</v>
      </c>
      <c r="BF199" s="123" t="n">
        <f aca="false">IF(U199="snížená",N199,0)</f>
        <v>0</v>
      </c>
      <c r="BG199" s="123" t="n">
        <f aca="false">IF(U199="zákl. přenesená",N199,0)</f>
        <v>0</v>
      </c>
      <c r="BH199" s="123" t="n">
        <f aca="false">IF(U199="sníž. přenesená",N199,0)</f>
        <v>0</v>
      </c>
      <c r="BI199" s="123" t="n">
        <f aca="false">IF(U199="nulová",N199,0)</f>
        <v>0</v>
      </c>
      <c r="BJ199" s="10" t="s">
        <v>81</v>
      </c>
      <c r="BK199" s="123" t="n">
        <f aca="false">ROUND(L199*K199,2)</f>
        <v>0</v>
      </c>
      <c r="BL199" s="10" t="s">
        <v>227</v>
      </c>
      <c r="BM199" s="10" t="s">
        <v>470</v>
      </c>
    </row>
    <row r="200" s="207" customFormat="true" ht="16.5" hidden="false" customHeight="true" outlineLevel="0" collapsed="false">
      <c r="B200" s="208"/>
      <c r="C200" s="209"/>
      <c r="D200" s="209"/>
      <c r="E200" s="210"/>
      <c r="F200" s="211" t="s">
        <v>184</v>
      </c>
      <c r="G200" s="211"/>
      <c r="H200" s="211"/>
      <c r="I200" s="211"/>
      <c r="J200" s="209"/>
      <c r="K200" s="212" t="n">
        <v>13.28</v>
      </c>
      <c r="L200" s="209"/>
      <c r="M200" s="209"/>
      <c r="N200" s="209"/>
      <c r="O200" s="209"/>
      <c r="P200" s="209"/>
      <c r="Q200" s="209"/>
      <c r="R200" s="213"/>
      <c r="T200" s="214"/>
      <c r="U200" s="209"/>
      <c r="V200" s="209"/>
      <c r="W200" s="209"/>
      <c r="X200" s="209"/>
      <c r="Y200" s="209"/>
      <c r="Z200" s="209"/>
      <c r="AA200" s="215"/>
      <c r="AT200" s="216" t="s">
        <v>185</v>
      </c>
      <c r="AU200" s="216" t="s">
        <v>136</v>
      </c>
      <c r="AV200" s="207" t="s">
        <v>136</v>
      </c>
      <c r="AW200" s="207" t="s">
        <v>31</v>
      </c>
      <c r="AX200" s="207" t="s">
        <v>73</v>
      </c>
      <c r="AY200" s="216" t="s">
        <v>177</v>
      </c>
    </row>
    <row r="201" s="217" customFormat="true" ht="16.5" hidden="false" customHeight="true" outlineLevel="0" collapsed="false">
      <c r="B201" s="218"/>
      <c r="C201" s="219"/>
      <c r="D201" s="219"/>
      <c r="E201" s="220"/>
      <c r="F201" s="221" t="s">
        <v>186</v>
      </c>
      <c r="G201" s="221"/>
      <c r="H201" s="221"/>
      <c r="I201" s="221"/>
      <c r="J201" s="219"/>
      <c r="K201" s="222" t="n">
        <v>13.28</v>
      </c>
      <c r="L201" s="219"/>
      <c r="M201" s="219"/>
      <c r="N201" s="219"/>
      <c r="O201" s="219"/>
      <c r="P201" s="219"/>
      <c r="Q201" s="219"/>
      <c r="R201" s="223"/>
      <c r="T201" s="224"/>
      <c r="U201" s="219"/>
      <c r="V201" s="219"/>
      <c r="W201" s="219"/>
      <c r="X201" s="219"/>
      <c r="Y201" s="219"/>
      <c r="Z201" s="219"/>
      <c r="AA201" s="225"/>
      <c r="AT201" s="226" t="s">
        <v>185</v>
      </c>
      <c r="AU201" s="226" t="s">
        <v>136</v>
      </c>
      <c r="AV201" s="217" t="s">
        <v>182</v>
      </c>
      <c r="AW201" s="217" t="s">
        <v>31</v>
      </c>
      <c r="AX201" s="217" t="s">
        <v>81</v>
      </c>
      <c r="AY201" s="226" t="s">
        <v>177</v>
      </c>
    </row>
    <row r="202" s="32" customFormat="true" ht="49.9" hidden="false" customHeight="true" outlineLevel="0" collapsed="false">
      <c r="B202" s="33"/>
      <c r="C202" s="34"/>
      <c r="D202" s="186" t="s">
        <v>308</v>
      </c>
      <c r="E202" s="34"/>
      <c r="F202" s="34"/>
      <c r="G202" s="34"/>
      <c r="H202" s="34"/>
      <c r="I202" s="34"/>
      <c r="J202" s="34"/>
      <c r="K202" s="34"/>
      <c r="L202" s="34"/>
      <c r="M202" s="34"/>
      <c r="N202" s="187" t="n">
        <f aca="false">BK202</f>
        <v>0</v>
      </c>
      <c r="O202" s="187"/>
      <c r="P202" s="187"/>
      <c r="Q202" s="187"/>
      <c r="R202" s="35"/>
      <c r="T202" s="247"/>
      <c r="U202" s="59"/>
      <c r="V202" s="59"/>
      <c r="W202" s="59"/>
      <c r="X202" s="59"/>
      <c r="Y202" s="59"/>
      <c r="Z202" s="59"/>
      <c r="AA202" s="61"/>
      <c r="AT202" s="10" t="s">
        <v>72</v>
      </c>
      <c r="AU202" s="10" t="s">
        <v>73</v>
      </c>
      <c r="AY202" s="10" t="s">
        <v>309</v>
      </c>
      <c r="BK202" s="123" t="n">
        <v>0</v>
      </c>
    </row>
    <row r="203" customFormat="false" ht="6.95" hidden="false" customHeight="true" outlineLevel="0" collapsed="false">
      <c r="A203" s="32"/>
      <c r="B203" s="62"/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4"/>
    </row>
  </sheetData>
  <mergeCells count="202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39:I139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N146:Q146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N171:Q171"/>
    <mergeCell ref="F172:I172"/>
    <mergeCell ref="L172:M172"/>
    <mergeCell ref="N172:Q172"/>
    <mergeCell ref="F173:I173"/>
    <mergeCell ref="F174:I174"/>
    <mergeCell ref="F175:I175"/>
    <mergeCell ref="F176:I176"/>
    <mergeCell ref="F177:I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L182:M182"/>
    <mergeCell ref="N182:Q182"/>
    <mergeCell ref="N183:Q183"/>
    <mergeCell ref="F184:I184"/>
    <mergeCell ref="L184:M184"/>
    <mergeCell ref="N184:Q184"/>
    <mergeCell ref="F185:I185"/>
    <mergeCell ref="F186:I186"/>
    <mergeCell ref="F187:I187"/>
    <mergeCell ref="F188:I188"/>
    <mergeCell ref="F189:I189"/>
    <mergeCell ref="F190:I190"/>
    <mergeCell ref="L190:M190"/>
    <mergeCell ref="N190:Q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L199:M199"/>
    <mergeCell ref="N199:Q199"/>
    <mergeCell ref="F200:I200"/>
    <mergeCell ref="F201:I201"/>
    <mergeCell ref="N202:Q202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7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93" activePane="bottomLeft" state="frozen"/>
      <selection pane="topLeft" activeCell="A1" activeCellId="0" sqref="A1"/>
      <selection pane="bottomLeft" activeCell="F147" activeCellId="0" sqref="F147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97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471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(SUM(BE98:BE105)+SUM(BE123:BE205))</f>
        <v>0</v>
      </c>
      <c r="I32" s="142"/>
      <c r="J32" s="142"/>
      <c r="K32" s="34"/>
      <c r="L32" s="34"/>
      <c r="M32" s="142" t="n">
        <f aca="false">ROUND((SUM(BE98:BE105)+SUM(BE123:BE205)),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(SUM(BF98:BF105)+SUM(BF123:BF205))</f>
        <v>0</v>
      </c>
      <c r="I33" s="142"/>
      <c r="J33" s="142"/>
      <c r="K33" s="34"/>
      <c r="L33" s="34"/>
      <c r="M33" s="142" t="n">
        <f aca="false">ROUND((SUM(BF98:BF105)+SUM(BF123:BF205)),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(SUM(BG98:BG105)+SUM(BG123:BG205))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(SUM(BH98:BH105)+SUM(BH123:BH205))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(SUM(BI98:BI105)+SUM(BI123:BI205))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29 - místnost 215 WC - 29 - místnost 215 WC ženy...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N138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N144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N145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N172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N185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29 - místnost 215 WC - 29 - místnost 215 WC ženy...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W124+W144+W206</f>
        <v>0</v>
      </c>
      <c r="X123" s="54"/>
      <c r="Y123" s="180" t="n">
        <f aca="false">Y124+Y144+Y206</f>
        <v>0</v>
      </c>
      <c r="Z123" s="54"/>
      <c r="AA123" s="181" t="n">
        <f aca="false">AA124+AA144+AA206</f>
        <v>0</v>
      </c>
      <c r="AT123" s="10" t="s">
        <v>72</v>
      </c>
      <c r="AU123" s="10" t="s">
        <v>145</v>
      </c>
      <c r="BK123" s="182" t="n">
        <f aca="false">BK124+BK144+BK206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W125+W138</f>
        <v>0</v>
      </c>
      <c r="X124" s="185"/>
      <c r="Y124" s="190" t="n">
        <f aca="false">Y125+Y138</f>
        <v>0</v>
      </c>
      <c r="Z124" s="185"/>
      <c r="AA124" s="191" t="n">
        <f aca="false">AA125+AA138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BK125+BK138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SUM(W126:W137)</f>
        <v>0</v>
      </c>
      <c r="X125" s="185"/>
      <c r="Y125" s="190" t="n">
        <f aca="false">SUM(Y126:Y137)</f>
        <v>0</v>
      </c>
      <c r="Z125" s="185"/>
      <c r="AA125" s="191" t="n">
        <f aca="false">SUM(AA126:AA137)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SUM(BK126:BK137)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8.71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472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312</v>
      </c>
      <c r="G127" s="211"/>
      <c r="H127" s="211"/>
      <c r="I127" s="211"/>
      <c r="J127" s="209"/>
      <c r="K127" s="212" t="n">
        <v>8.71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8.71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8.71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473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312</v>
      </c>
      <c r="G130" s="211"/>
      <c r="H130" s="211"/>
      <c r="I130" s="211"/>
      <c r="J130" s="209"/>
      <c r="K130" s="212" t="n">
        <v>8.71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8.71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204</v>
      </c>
      <c r="F132" s="199" t="s">
        <v>205</v>
      </c>
      <c r="G132" s="199"/>
      <c r="H132" s="199"/>
      <c r="I132" s="199"/>
      <c r="J132" s="200" t="s">
        <v>181</v>
      </c>
      <c r="K132" s="201" t="n">
        <v>26.611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474</v>
      </c>
    </row>
    <row r="133" s="207" customFormat="true" ht="16.5" hidden="false" customHeight="true" outlineLevel="0" collapsed="false">
      <c r="B133" s="208"/>
      <c r="C133" s="209"/>
      <c r="D133" s="209"/>
      <c r="E133" s="210"/>
      <c r="F133" s="211" t="s">
        <v>316</v>
      </c>
      <c r="G133" s="211"/>
      <c r="H133" s="211"/>
      <c r="I133" s="211"/>
      <c r="J133" s="209"/>
      <c r="K133" s="212" t="n">
        <v>4.5</v>
      </c>
      <c r="L133" s="209"/>
      <c r="M133" s="209"/>
      <c r="N133" s="209"/>
      <c r="O133" s="209"/>
      <c r="P133" s="209"/>
      <c r="Q133" s="209"/>
      <c r="R133" s="213"/>
      <c r="T133" s="214"/>
      <c r="U133" s="209"/>
      <c r="V133" s="209"/>
      <c r="W133" s="209"/>
      <c r="X133" s="209"/>
      <c r="Y133" s="209"/>
      <c r="Z133" s="209"/>
      <c r="AA133" s="215"/>
      <c r="AT133" s="216" t="s">
        <v>185</v>
      </c>
      <c r="AU133" s="216" t="s">
        <v>136</v>
      </c>
      <c r="AV133" s="207" t="s">
        <v>136</v>
      </c>
      <c r="AW133" s="207" t="s">
        <v>31</v>
      </c>
      <c r="AX133" s="207" t="s">
        <v>73</v>
      </c>
      <c r="AY133" s="216" t="s">
        <v>177</v>
      </c>
    </row>
    <row r="134" customFormat="false" ht="16.5" hidden="false" customHeight="true" outlineLevel="0" collapsed="false">
      <c r="A134" s="207"/>
      <c r="B134" s="208"/>
      <c r="C134" s="209"/>
      <c r="D134" s="209"/>
      <c r="E134" s="210"/>
      <c r="F134" s="227" t="s">
        <v>317</v>
      </c>
      <c r="G134" s="227"/>
      <c r="H134" s="227"/>
      <c r="I134" s="227"/>
      <c r="J134" s="209"/>
      <c r="K134" s="212" t="n">
        <v>5.22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25.5" hidden="false" customHeight="true" outlineLevel="0" collapsed="false">
      <c r="A135" s="207"/>
      <c r="B135" s="208"/>
      <c r="C135" s="209"/>
      <c r="D135" s="209"/>
      <c r="E135" s="210"/>
      <c r="F135" s="227" t="s">
        <v>318</v>
      </c>
      <c r="G135" s="227"/>
      <c r="H135" s="227"/>
      <c r="I135" s="227"/>
      <c r="J135" s="209"/>
      <c r="K135" s="212" t="n">
        <v>10.32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customFormat="false" ht="16.5" hidden="false" customHeight="true" outlineLevel="0" collapsed="false">
      <c r="A136" s="207"/>
      <c r="B136" s="208"/>
      <c r="C136" s="209"/>
      <c r="D136" s="209"/>
      <c r="E136" s="210"/>
      <c r="F136" s="227" t="s">
        <v>319</v>
      </c>
      <c r="G136" s="227"/>
      <c r="H136" s="227"/>
      <c r="I136" s="227"/>
      <c r="J136" s="209"/>
      <c r="K136" s="212" t="n">
        <v>6.571</v>
      </c>
      <c r="L136" s="209"/>
      <c r="M136" s="209"/>
      <c r="N136" s="209"/>
      <c r="O136" s="209"/>
      <c r="P136" s="209"/>
      <c r="Q136" s="209"/>
      <c r="R136" s="213"/>
      <c r="T136" s="214"/>
      <c r="U136" s="209"/>
      <c r="V136" s="209"/>
      <c r="W136" s="209"/>
      <c r="X136" s="209"/>
      <c r="Y136" s="209"/>
      <c r="Z136" s="209"/>
      <c r="AA136" s="215"/>
      <c r="AT136" s="216" t="s">
        <v>185</v>
      </c>
      <c r="AU136" s="216" t="s">
        <v>136</v>
      </c>
      <c r="AV136" s="207" t="s">
        <v>136</v>
      </c>
      <c r="AW136" s="207" t="s">
        <v>31</v>
      </c>
      <c r="AX136" s="207" t="s">
        <v>73</v>
      </c>
      <c r="AY136" s="216" t="s">
        <v>177</v>
      </c>
    </row>
    <row r="137" s="217" customFormat="true" ht="16.5" hidden="false" customHeight="true" outlineLevel="0" collapsed="false">
      <c r="B137" s="218"/>
      <c r="C137" s="219"/>
      <c r="D137" s="219"/>
      <c r="E137" s="220"/>
      <c r="F137" s="221" t="s">
        <v>186</v>
      </c>
      <c r="G137" s="221"/>
      <c r="H137" s="221"/>
      <c r="I137" s="221"/>
      <c r="J137" s="219"/>
      <c r="K137" s="222" t="n">
        <v>26.611</v>
      </c>
      <c r="L137" s="219"/>
      <c r="M137" s="219"/>
      <c r="N137" s="219"/>
      <c r="O137" s="219"/>
      <c r="P137" s="219"/>
      <c r="Q137" s="219"/>
      <c r="R137" s="223"/>
      <c r="T137" s="224"/>
      <c r="U137" s="219"/>
      <c r="V137" s="219"/>
      <c r="W137" s="219"/>
      <c r="X137" s="219"/>
      <c r="Y137" s="219"/>
      <c r="Z137" s="219"/>
      <c r="AA137" s="225"/>
      <c r="AT137" s="226" t="s">
        <v>185</v>
      </c>
      <c r="AU137" s="226" t="s">
        <v>136</v>
      </c>
      <c r="AV137" s="217" t="s">
        <v>182</v>
      </c>
      <c r="AW137" s="217" t="s">
        <v>31</v>
      </c>
      <c r="AX137" s="217" t="s">
        <v>81</v>
      </c>
      <c r="AY137" s="226" t="s">
        <v>177</v>
      </c>
    </row>
    <row r="138" s="183" customFormat="true" ht="29.85" hidden="false" customHeight="true" outlineLevel="0" collapsed="false">
      <c r="B138" s="184"/>
      <c r="C138" s="185"/>
      <c r="D138" s="195" t="s">
        <v>148</v>
      </c>
      <c r="E138" s="195"/>
      <c r="F138" s="195"/>
      <c r="G138" s="195"/>
      <c r="H138" s="195"/>
      <c r="I138" s="195"/>
      <c r="J138" s="195"/>
      <c r="K138" s="195"/>
      <c r="L138" s="195"/>
      <c r="M138" s="195"/>
      <c r="N138" s="196" t="n">
        <f aca="false">BK138</f>
        <v>0</v>
      </c>
      <c r="O138" s="196"/>
      <c r="P138" s="196"/>
      <c r="Q138" s="196"/>
      <c r="R138" s="188"/>
      <c r="T138" s="189"/>
      <c r="U138" s="185"/>
      <c r="V138" s="185"/>
      <c r="W138" s="190" t="n">
        <f aca="false">SUM(W139:W143)</f>
        <v>0</v>
      </c>
      <c r="X138" s="185"/>
      <c r="Y138" s="190" t="n">
        <f aca="false">SUM(Y139:Y143)</f>
        <v>0</v>
      </c>
      <c r="Z138" s="185"/>
      <c r="AA138" s="191" t="n">
        <f aca="false">SUM(AA139:AA143)</f>
        <v>0</v>
      </c>
      <c r="AR138" s="192" t="s">
        <v>81</v>
      </c>
      <c r="AT138" s="193" t="s">
        <v>72</v>
      </c>
      <c r="AU138" s="193" t="s">
        <v>81</v>
      </c>
      <c r="AY138" s="192" t="s">
        <v>177</v>
      </c>
      <c r="BK138" s="194" t="n">
        <f aca="false">SUM(BK139:BK143)</f>
        <v>0</v>
      </c>
    </row>
    <row r="139" s="32" customFormat="true" ht="38.25" hidden="false" customHeight="true" outlineLevel="0" collapsed="false">
      <c r="B139" s="162"/>
      <c r="C139" s="197" t="s">
        <v>182</v>
      </c>
      <c r="D139" s="197" t="s">
        <v>178</v>
      </c>
      <c r="E139" s="198" t="s">
        <v>211</v>
      </c>
      <c r="F139" s="199" t="s">
        <v>212</v>
      </c>
      <c r="G139" s="199"/>
      <c r="H139" s="199"/>
      <c r="I139" s="199"/>
      <c r="J139" s="200" t="s">
        <v>213</v>
      </c>
      <c r="K139" s="201" t="n">
        <v>2.196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475</v>
      </c>
    </row>
    <row r="140" s="32" customFormat="true" ht="25.5" hidden="false" customHeight="true" outlineLevel="0" collapsed="false">
      <c r="B140" s="162"/>
      <c r="C140" s="197" t="s">
        <v>199</v>
      </c>
      <c r="D140" s="197" t="s">
        <v>178</v>
      </c>
      <c r="E140" s="198" t="s">
        <v>216</v>
      </c>
      <c r="F140" s="199" t="s">
        <v>217</v>
      </c>
      <c r="G140" s="199"/>
      <c r="H140" s="199"/>
      <c r="I140" s="199"/>
      <c r="J140" s="200" t="s">
        <v>213</v>
      </c>
      <c r="K140" s="201" t="n">
        <v>19.764</v>
      </c>
      <c r="L140" s="202" t="n">
        <v>0</v>
      </c>
      <c r="M140" s="202"/>
      <c r="N140" s="203" t="n">
        <f aca="false">ROUND(L140*K140,2)</f>
        <v>0</v>
      </c>
      <c r="O140" s="203"/>
      <c r="P140" s="203"/>
      <c r="Q140" s="203"/>
      <c r="R140" s="164"/>
      <c r="T140" s="204"/>
      <c r="U140" s="44" t="s">
        <v>38</v>
      </c>
      <c r="V140" s="34"/>
      <c r="W140" s="205" t="n">
        <f aca="false">V140*K140</f>
        <v>0</v>
      </c>
      <c r="X140" s="205" t="n">
        <v>0</v>
      </c>
      <c r="Y140" s="205" t="n">
        <f aca="false">X140*K140</f>
        <v>0</v>
      </c>
      <c r="Z140" s="205" t="n">
        <v>0</v>
      </c>
      <c r="AA140" s="206" t="n">
        <f aca="false">Z140*K140</f>
        <v>0</v>
      </c>
      <c r="AR140" s="10" t="s">
        <v>182</v>
      </c>
      <c r="AT140" s="10" t="s">
        <v>178</v>
      </c>
      <c r="AU140" s="10" t="s">
        <v>136</v>
      </c>
      <c r="AY140" s="10" t="s">
        <v>177</v>
      </c>
      <c r="BE140" s="123" t="n">
        <f aca="false">IF(U140="základní",N140,0)</f>
        <v>0</v>
      </c>
      <c r="BF140" s="123" t="n">
        <f aca="false">IF(U140="snížená",N140,0)</f>
        <v>0</v>
      </c>
      <c r="BG140" s="123" t="n">
        <f aca="false">IF(U140="zákl. přenesená",N140,0)</f>
        <v>0</v>
      </c>
      <c r="BH140" s="123" t="n">
        <f aca="false">IF(U140="sníž. přenesená",N140,0)</f>
        <v>0</v>
      </c>
      <c r="BI140" s="123" t="n">
        <f aca="false">IF(U140="nulová",N140,0)</f>
        <v>0</v>
      </c>
      <c r="BJ140" s="10" t="s">
        <v>81</v>
      </c>
      <c r="BK140" s="123" t="n">
        <f aca="false">ROUND(L140*K140,2)</f>
        <v>0</v>
      </c>
      <c r="BL140" s="10" t="s">
        <v>182</v>
      </c>
      <c r="BM140" s="10" t="s">
        <v>476</v>
      </c>
    </row>
    <row r="141" s="207" customFormat="true" ht="16.5" hidden="false" customHeight="true" outlineLevel="0" collapsed="false">
      <c r="B141" s="208"/>
      <c r="C141" s="209"/>
      <c r="D141" s="209"/>
      <c r="E141" s="210"/>
      <c r="F141" s="211" t="s">
        <v>477</v>
      </c>
      <c r="G141" s="211"/>
      <c r="H141" s="211"/>
      <c r="I141" s="211"/>
      <c r="J141" s="209"/>
      <c r="K141" s="212" t="n">
        <v>19.764</v>
      </c>
      <c r="L141" s="209"/>
      <c r="M141" s="209"/>
      <c r="N141" s="209"/>
      <c r="O141" s="209"/>
      <c r="P141" s="209"/>
      <c r="Q141" s="209"/>
      <c r="R141" s="213"/>
      <c r="T141" s="214"/>
      <c r="U141" s="209"/>
      <c r="V141" s="209"/>
      <c r="W141" s="209"/>
      <c r="X141" s="209"/>
      <c r="Y141" s="209"/>
      <c r="Z141" s="209"/>
      <c r="AA141" s="215"/>
      <c r="AT141" s="216" t="s">
        <v>185</v>
      </c>
      <c r="AU141" s="216" t="s">
        <v>136</v>
      </c>
      <c r="AV141" s="207" t="s">
        <v>136</v>
      </c>
      <c r="AW141" s="207" t="s">
        <v>31</v>
      </c>
      <c r="AX141" s="207" t="s">
        <v>73</v>
      </c>
      <c r="AY141" s="216" t="s">
        <v>177</v>
      </c>
    </row>
    <row r="142" s="217" customFormat="true" ht="16.5" hidden="false" customHeight="true" outlineLevel="0" collapsed="false">
      <c r="B142" s="218"/>
      <c r="C142" s="219"/>
      <c r="D142" s="219"/>
      <c r="E142" s="220"/>
      <c r="F142" s="221" t="s">
        <v>186</v>
      </c>
      <c r="G142" s="221"/>
      <c r="H142" s="221"/>
      <c r="I142" s="221"/>
      <c r="J142" s="219"/>
      <c r="K142" s="222" t="n">
        <v>19.764</v>
      </c>
      <c r="L142" s="219"/>
      <c r="M142" s="219"/>
      <c r="N142" s="219"/>
      <c r="O142" s="219"/>
      <c r="P142" s="219"/>
      <c r="Q142" s="219"/>
      <c r="R142" s="223"/>
      <c r="T142" s="224"/>
      <c r="U142" s="219"/>
      <c r="V142" s="219"/>
      <c r="W142" s="219"/>
      <c r="X142" s="219"/>
      <c r="Y142" s="219"/>
      <c r="Z142" s="219"/>
      <c r="AA142" s="225"/>
      <c r="AT142" s="226" t="s">
        <v>185</v>
      </c>
      <c r="AU142" s="226" t="s">
        <v>136</v>
      </c>
      <c r="AV142" s="217" t="s">
        <v>182</v>
      </c>
      <c r="AW142" s="217" t="s">
        <v>31</v>
      </c>
      <c r="AX142" s="217" t="s">
        <v>81</v>
      </c>
      <c r="AY142" s="226" t="s">
        <v>177</v>
      </c>
    </row>
    <row r="143" s="32" customFormat="true" ht="25.5" hidden="false" customHeight="true" outlineLevel="0" collapsed="false">
      <c r="B143" s="162"/>
      <c r="C143" s="197" t="s">
        <v>203</v>
      </c>
      <c r="D143" s="197" t="s">
        <v>178</v>
      </c>
      <c r="E143" s="198" t="s">
        <v>221</v>
      </c>
      <c r="F143" s="199" t="s">
        <v>222</v>
      </c>
      <c r="G143" s="199"/>
      <c r="H143" s="199"/>
      <c r="I143" s="199"/>
      <c r="J143" s="200" t="s">
        <v>213</v>
      </c>
      <c r="K143" s="201" t="n">
        <v>2.196</v>
      </c>
      <c r="L143" s="202" t="n">
        <v>0</v>
      </c>
      <c r="M143" s="202"/>
      <c r="N143" s="203" t="n">
        <f aca="false">ROUND(L143*K143,2)</f>
        <v>0</v>
      </c>
      <c r="O143" s="203"/>
      <c r="P143" s="203"/>
      <c r="Q143" s="203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182</v>
      </c>
      <c r="AT143" s="10" t="s">
        <v>178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182</v>
      </c>
      <c r="BM143" s="10" t="s">
        <v>478</v>
      </c>
    </row>
    <row r="144" s="183" customFormat="true" ht="37.35" hidden="false" customHeight="true" outlineLevel="0" collapsed="false">
      <c r="B144" s="184"/>
      <c r="C144" s="185"/>
      <c r="D144" s="186" t="s">
        <v>149</v>
      </c>
      <c r="E144" s="186"/>
      <c r="F144" s="186"/>
      <c r="G144" s="186"/>
      <c r="H144" s="186"/>
      <c r="I144" s="186"/>
      <c r="J144" s="186"/>
      <c r="K144" s="186"/>
      <c r="L144" s="186"/>
      <c r="M144" s="186"/>
      <c r="N144" s="228" t="n">
        <f aca="false">BK144</f>
        <v>0</v>
      </c>
      <c r="O144" s="228"/>
      <c r="P144" s="228"/>
      <c r="Q144" s="228"/>
      <c r="R144" s="188"/>
      <c r="T144" s="189"/>
      <c r="U144" s="185"/>
      <c r="V144" s="185"/>
      <c r="W144" s="190" t="n">
        <f aca="false">W145+W154+W172+W185</f>
        <v>0</v>
      </c>
      <c r="X144" s="185"/>
      <c r="Y144" s="190" t="n">
        <f aca="false">Y145+Y154+Y172+Y185</f>
        <v>0</v>
      </c>
      <c r="Z144" s="185"/>
      <c r="AA144" s="191" t="n">
        <f aca="false">AA145+AA154+AA172+AA185</f>
        <v>0</v>
      </c>
      <c r="AR144" s="192" t="s">
        <v>136</v>
      </c>
      <c r="AT144" s="193" t="s">
        <v>72</v>
      </c>
      <c r="AU144" s="193" t="s">
        <v>73</v>
      </c>
      <c r="AY144" s="192" t="s">
        <v>177</v>
      </c>
      <c r="BK144" s="194" t="n">
        <f aca="false">BK145+BK154+BK172+BK185</f>
        <v>0</v>
      </c>
    </row>
    <row r="145" customFormat="false" ht="19.9" hidden="false" customHeight="true" outlineLevel="0" collapsed="false">
      <c r="A145" s="183"/>
      <c r="B145" s="184"/>
      <c r="C145" s="185"/>
      <c r="D145" s="195" t="s">
        <v>150</v>
      </c>
      <c r="E145" s="195"/>
      <c r="F145" s="195"/>
      <c r="G145" s="195"/>
      <c r="H145" s="195"/>
      <c r="I145" s="195"/>
      <c r="J145" s="195"/>
      <c r="K145" s="195"/>
      <c r="L145" s="195"/>
      <c r="M145" s="195"/>
      <c r="N145" s="196" t="n">
        <f aca="false">BK145</f>
        <v>0</v>
      </c>
      <c r="O145" s="196"/>
      <c r="P145" s="196"/>
      <c r="Q145" s="196"/>
      <c r="R145" s="188"/>
      <c r="T145" s="189"/>
      <c r="U145" s="185"/>
      <c r="V145" s="185"/>
      <c r="W145" s="190" t="n">
        <f aca="false">SUM(W146:W153)</f>
        <v>0</v>
      </c>
      <c r="X145" s="185"/>
      <c r="Y145" s="190" t="n">
        <f aca="false">SUM(Y146:Y153)</f>
        <v>0</v>
      </c>
      <c r="Z145" s="185"/>
      <c r="AA145" s="191" t="n">
        <f aca="false">SUM(AA146:AA153)</f>
        <v>0</v>
      </c>
      <c r="AR145" s="192" t="s">
        <v>136</v>
      </c>
      <c r="AT145" s="193" t="s">
        <v>72</v>
      </c>
      <c r="AU145" s="193" t="s">
        <v>81</v>
      </c>
      <c r="AY145" s="192" t="s">
        <v>177</v>
      </c>
      <c r="BK145" s="194" t="n">
        <f aca="false">SUM(BK146:BK153)</f>
        <v>0</v>
      </c>
    </row>
    <row r="146" s="32" customFormat="true" ht="38.25" hidden="false" customHeight="true" outlineLevel="0" collapsed="false">
      <c r="B146" s="162"/>
      <c r="C146" s="197" t="s">
        <v>210</v>
      </c>
      <c r="D146" s="197" t="s">
        <v>178</v>
      </c>
      <c r="E146" s="198" t="s">
        <v>225</v>
      </c>
      <c r="F146" s="199" t="s">
        <v>226</v>
      </c>
      <c r="G146" s="199"/>
      <c r="H146" s="199"/>
      <c r="I146" s="199"/>
      <c r="J146" s="200" t="s">
        <v>181</v>
      </c>
      <c r="K146" s="201" t="n">
        <v>8.71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479</v>
      </c>
    </row>
    <row r="147" s="32" customFormat="true" ht="38.25" hidden="false" customHeight="true" outlineLevel="0" collapsed="false">
      <c r="B147" s="162"/>
      <c r="C147" s="197" t="s">
        <v>215</v>
      </c>
      <c r="D147" s="197" t="s">
        <v>178</v>
      </c>
      <c r="E147" s="198" t="s">
        <v>230</v>
      </c>
      <c r="F147" s="199" t="s">
        <v>325</v>
      </c>
      <c r="G147" s="199"/>
      <c r="H147" s="199"/>
      <c r="I147" s="199"/>
      <c r="J147" s="200" t="s">
        <v>181</v>
      </c>
      <c r="K147" s="201" t="n">
        <v>5.46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480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327</v>
      </c>
      <c r="G148" s="211"/>
      <c r="H148" s="211"/>
      <c r="I148" s="211"/>
      <c r="J148" s="209"/>
      <c r="K148" s="212" t="n">
        <v>0.9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customFormat="false" ht="16.5" hidden="false" customHeight="true" outlineLevel="0" collapsed="false">
      <c r="A149" s="207"/>
      <c r="B149" s="208"/>
      <c r="C149" s="209"/>
      <c r="D149" s="209"/>
      <c r="E149" s="210"/>
      <c r="F149" s="227" t="s">
        <v>328</v>
      </c>
      <c r="G149" s="227"/>
      <c r="H149" s="227"/>
      <c r="I149" s="227"/>
      <c r="J149" s="209"/>
      <c r="K149" s="212" t="n">
        <v>1.08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customFormat="false" ht="16.5" hidden="false" customHeight="true" outlineLevel="0" collapsed="false">
      <c r="A150" s="207"/>
      <c r="B150" s="208"/>
      <c r="C150" s="209"/>
      <c r="D150" s="209"/>
      <c r="E150" s="210"/>
      <c r="F150" s="227" t="s">
        <v>329</v>
      </c>
      <c r="G150" s="227"/>
      <c r="H150" s="227"/>
      <c r="I150" s="227"/>
      <c r="J150" s="209"/>
      <c r="K150" s="212" t="n">
        <v>2.1</v>
      </c>
      <c r="L150" s="209"/>
      <c r="M150" s="209"/>
      <c r="N150" s="209"/>
      <c r="O150" s="209"/>
      <c r="P150" s="209"/>
      <c r="Q150" s="209"/>
      <c r="R150" s="213"/>
      <c r="T150" s="214"/>
      <c r="U150" s="209"/>
      <c r="V150" s="209"/>
      <c r="W150" s="209"/>
      <c r="X150" s="209"/>
      <c r="Y150" s="209"/>
      <c r="Z150" s="209"/>
      <c r="AA150" s="215"/>
      <c r="AT150" s="216" t="s">
        <v>185</v>
      </c>
      <c r="AU150" s="216" t="s">
        <v>136</v>
      </c>
      <c r="AV150" s="207" t="s">
        <v>136</v>
      </c>
      <c r="AW150" s="207" t="s">
        <v>31</v>
      </c>
      <c r="AX150" s="207" t="s">
        <v>73</v>
      </c>
      <c r="AY150" s="216" t="s">
        <v>177</v>
      </c>
    </row>
    <row r="151" customFormat="false" ht="16.5" hidden="false" customHeight="true" outlineLevel="0" collapsed="false">
      <c r="A151" s="207"/>
      <c r="B151" s="208"/>
      <c r="C151" s="209"/>
      <c r="D151" s="209"/>
      <c r="E151" s="210"/>
      <c r="F151" s="227" t="s">
        <v>330</v>
      </c>
      <c r="G151" s="227"/>
      <c r="H151" s="227"/>
      <c r="I151" s="227"/>
      <c r="J151" s="209"/>
      <c r="K151" s="212" t="n">
        <v>1.38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5.46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38.25" hidden="false" customHeight="true" outlineLevel="0" collapsed="false">
      <c r="B153" s="162"/>
      <c r="C153" s="197" t="s">
        <v>220</v>
      </c>
      <c r="D153" s="197" t="s">
        <v>178</v>
      </c>
      <c r="E153" s="198" t="s">
        <v>236</v>
      </c>
      <c r="F153" s="199" t="s">
        <v>237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481</v>
      </c>
    </row>
    <row r="154" s="183" customFormat="true" ht="29.85" hidden="false" customHeight="true" outlineLevel="0" collapsed="false">
      <c r="B154" s="184"/>
      <c r="C154" s="185"/>
      <c r="D154" s="195" t="s">
        <v>151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SUM(W155:W171)</f>
        <v>0</v>
      </c>
      <c r="X154" s="185"/>
      <c r="Y154" s="190" t="n">
        <f aca="false">SUM(Y155:Y171)</f>
        <v>0</v>
      </c>
      <c r="Z154" s="185"/>
      <c r="AA154" s="191" t="n">
        <f aca="false">SUM(AA155:AA171)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SUM(BK155:BK171)</f>
        <v>0</v>
      </c>
    </row>
    <row r="155" s="32" customFormat="true" ht="25.5" hidden="false" customHeight="true" outlineLevel="0" collapsed="false">
      <c r="B155" s="162"/>
      <c r="C155" s="197" t="s">
        <v>482</v>
      </c>
      <c r="D155" s="197" t="s">
        <v>178</v>
      </c>
      <c r="E155" s="198" t="s">
        <v>241</v>
      </c>
      <c r="F155" s="199" t="s">
        <v>242</v>
      </c>
      <c r="G155" s="199"/>
      <c r="H155" s="199"/>
      <c r="I155" s="199"/>
      <c r="J155" s="200" t="s">
        <v>181</v>
      </c>
      <c r="K155" s="201" t="n">
        <v>8.71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483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312</v>
      </c>
      <c r="G156" s="211"/>
      <c r="H156" s="211"/>
      <c r="I156" s="211"/>
      <c r="J156" s="209"/>
      <c r="K156" s="212" t="n">
        <v>8.71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s="217" customFormat="true" ht="16.5" hidden="false" customHeight="true" outlineLevel="0" collapsed="false">
      <c r="B157" s="218"/>
      <c r="C157" s="219"/>
      <c r="D157" s="219"/>
      <c r="E157" s="220"/>
      <c r="F157" s="221" t="s">
        <v>186</v>
      </c>
      <c r="G157" s="221"/>
      <c r="H157" s="221"/>
      <c r="I157" s="221"/>
      <c r="J157" s="219"/>
      <c r="K157" s="222" t="n">
        <v>8.71</v>
      </c>
      <c r="L157" s="219"/>
      <c r="M157" s="219"/>
      <c r="N157" s="219"/>
      <c r="O157" s="219"/>
      <c r="P157" s="219"/>
      <c r="Q157" s="219"/>
      <c r="R157" s="223"/>
      <c r="T157" s="224"/>
      <c r="U157" s="219"/>
      <c r="V157" s="219"/>
      <c r="W157" s="219"/>
      <c r="X157" s="219"/>
      <c r="Y157" s="219"/>
      <c r="Z157" s="219"/>
      <c r="AA157" s="225"/>
      <c r="AT157" s="226" t="s">
        <v>185</v>
      </c>
      <c r="AU157" s="226" t="s">
        <v>136</v>
      </c>
      <c r="AV157" s="217" t="s">
        <v>182</v>
      </c>
      <c r="AW157" s="217" t="s">
        <v>31</v>
      </c>
      <c r="AX157" s="217" t="s">
        <v>81</v>
      </c>
      <c r="AY157" s="226" t="s">
        <v>177</v>
      </c>
    </row>
    <row r="158" s="32" customFormat="true" ht="16.5" hidden="false" customHeight="true" outlineLevel="0" collapsed="false">
      <c r="B158" s="162"/>
      <c r="C158" s="231" t="s">
        <v>381</v>
      </c>
      <c r="D158" s="231" t="s">
        <v>245</v>
      </c>
      <c r="E158" s="232" t="s">
        <v>246</v>
      </c>
      <c r="F158" s="233" t="s">
        <v>247</v>
      </c>
      <c r="G158" s="233"/>
      <c r="H158" s="233"/>
      <c r="I158" s="233"/>
      <c r="J158" s="234" t="s">
        <v>181</v>
      </c>
      <c r="K158" s="235" t="n">
        <v>9.581</v>
      </c>
      <c r="L158" s="236" t="n">
        <v>0</v>
      </c>
      <c r="M158" s="236"/>
      <c r="N158" s="237" t="n">
        <f aca="false">ROUND(L158*K158,2)</f>
        <v>0</v>
      </c>
      <c r="O158" s="237"/>
      <c r="P158" s="237"/>
      <c r="Q158" s="237"/>
      <c r="R158" s="164"/>
      <c r="T158" s="204"/>
      <c r="U158" s="44" t="s">
        <v>38</v>
      </c>
      <c r="V158" s="34"/>
      <c r="W158" s="205" t="n">
        <f aca="false">V158*K158</f>
        <v>0</v>
      </c>
      <c r="X158" s="205" t="n">
        <v>0</v>
      </c>
      <c r="Y158" s="205" t="n">
        <f aca="false">X158*K158</f>
        <v>0</v>
      </c>
      <c r="Z158" s="205" t="n">
        <v>0</v>
      </c>
      <c r="AA158" s="206" t="n">
        <f aca="false">Z158*K158</f>
        <v>0</v>
      </c>
      <c r="AR158" s="10" t="s">
        <v>248</v>
      </c>
      <c r="AT158" s="10" t="s">
        <v>245</v>
      </c>
      <c r="AU158" s="10" t="s">
        <v>136</v>
      </c>
      <c r="AY158" s="10" t="s">
        <v>177</v>
      </c>
      <c r="BE158" s="123" t="n">
        <f aca="false">IF(U158="základní",N158,0)</f>
        <v>0</v>
      </c>
      <c r="BF158" s="123" t="n">
        <f aca="false">IF(U158="snížená",N158,0)</f>
        <v>0</v>
      </c>
      <c r="BG158" s="123" t="n">
        <f aca="false">IF(U158="zákl. přenesená",N158,0)</f>
        <v>0</v>
      </c>
      <c r="BH158" s="123" t="n">
        <f aca="false">IF(U158="sníž. přenesená",N158,0)</f>
        <v>0</v>
      </c>
      <c r="BI158" s="123" t="n">
        <f aca="false">IF(U158="nulová",N158,0)</f>
        <v>0</v>
      </c>
      <c r="BJ158" s="10" t="s">
        <v>81</v>
      </c>
      <c r="BK158" s="123" t="n">
        <f aca="false">ROUND(L158*K158,2)</f>
        <v>0</v>
      </c>
      <c r="BL158" s="10" t="s">
        <v>227</v>
      </c>
      <c r="BM158" s="10" t="s">
        <v>484</v>
      </c>
    </row>
    <row r="159" s="207" customFormat="true" ht="16.5" hidden="false" customHeight="true" outlineLevel="0" collapsed="false">
      <c r="B159" s="208"/>
      <c r="C159" s="209"/>
      <c r="D159" s="209"/>
      <c r="E159" s="210"/>
      <c r="F159" s="211" t="s">
        <v>334</v>
      </c>
      <c r="G159" s="211"/>
      <c r="H159" s="211"/>
      <c r="I159" s="211"/>
      <c r="J159" s="209"/>
      <c r="K159" s="212" t="n">
        <v>9.581</v>
      </c>
      <c r="L159" s="209"/>
      <c r="M159" s="209"/>
      <c r="N159" s="209"/>
      <c r="O159" s="209"/>
      <c r="P159" s="209"/>
      <c r="Q159" s="209"/>
      <c r="R159" s="213"/>
      <c r="T159" s="214"/>
      <c r="U159" s="209"/>
      <c r="V159" s="209"/>
      <c r="W159" s="209"/>
      <c r="X159" s="209"/>
      <c r="Y159" s="209"/>
      <c r="Z159" s="209"/>
      <c r="AA159" s="215"/>
      <c r="AT159" s="216" t="s">
        <v>185</v>
      </c>
      <c r="AU159" s="216" t="s">
        <v>136</v>
      </c>
      <c r="AV159" s="207" t="s">
        <v>136</v>
      </c>
      <c r="AW159" s="207" t="s">
        <v>31</v>
      </c>
      <c r="AX159" s="207" t="s">
        <v>73</v>
      </c>
      <c r="AY159" s="216" t="s">
        <v>177</v>
      </c>
    </row>
    <row r="160" s="217" customFormat="true" ht="16.5" hidden="false" customHeight="true" outlineLevel="0" collapsed="false">
      <c r="B160" s="218"/>
      <c r="C160" s="219"/>
      <c r="D160" s="219"/>
      <c r="E160" s="220"/>
      <c r="F160" s="221" t="s">
        <v>186</v>
      </c>
      <c r="G160" s="221"/>
      <c r="H160" s="221"/>
      <c r="I160" s="221"/>
      <c r="J160" s="219"/>
      <c r="K160" s="222" t="n">
        <v>9.581</v>
      </c>
      <c r="L160" s="219"/>
      <c r="M160" s="219"/>
      <c r="N160" s="219"/>
      <c r="O160" s="219"/>
      <c r="P160" s="219"/>
      <c r="Q160" s="219"/>
      <c r="R160" s="223"/>
      <c r="T160" s="224"/>
      <c r="U160" s="219"/>
      <c r="V160" s="219"/>
      <c r="W160" s="219"/>
      <c r="X160" s="219"/>
      <c r="Y160" s="219"/>
      <c r="Z160" s="219"/>
      <c r="AA160" s="225"/>
      <c r="AT160" s="226" t="s">
        <v>185</v>
      </c>
      <c r="AU160" s="226" t="s">
        <v>136</v>
      </c>
      <c r="AV160" s="217" t="s">
        <v>182</v>
      </c>
      <c r="AW160" s="217" t="s">
        <v>31</v>
      </c>
      <c r="AX160" s="217" t="s">
        <v>81</v>
      </c>
      <c r="AY160" s="226" t="s">
        <v>177</v>
      </c>
    </row>
    <row r="161" s="32" customFormat="true" ht="16.5" hidden="false" customHeight="true" outlineLevel="0" collapsed="false">
      <c r="B161" s="162"/>
      <c r="C161" s="197" t="s">
        <v>383</v>
      </c>
      <c r="D161" s="197" t="s">
        <v>178</v>
      </c>
      <c r="E161" s="198" t="s">
        <v>252</v>
      </c>
      <c r="F161" s="199" t="s">
        <v>253</v>
      </c>
      <c r="G161" s="199"/>
      <c r="H161" s="199"/>
      <c r="I161" s="199"/>
      <c r="J161" s="200" t="s">
        <v>181</v>
      </c>
      <c r="K161" s="201" t="n">
        <v>8.71</v>
      </c>
      <c r="L161" s="202" t="n">
        <v>0</v>
      </c>
      <c r="M161" s="202"/>
      <c r="N161" s="203" t="n">
        <f aca="false">ROUND(L161*K161,2)</f>
        <v>0</v>
      </c>
      <c r="O161" s="203"/>
      <c r="P161" s="203"/>
      <c r="Q161" s="203"/>
      <c r="R161" s="164"/>
      <c r="T161" s="204"/>
      <c r="U161" s="44" t="s">
        <v>38</v>
      </c>
      <c r="V161" s="34"/>
      <c r="W161" s="205" t="n">
        <f aca="false">V161*K161</f>
        <v>0</v>
      </c>
      <c r="X161" s="205" t="n">
        <v>0</v>
      </c>
      <c r="Y161" s="205" t="n">
        <f aca="false">X161*K161</f>
        <v>0</v>
      </c>
      <c r="Z161" s="205" t="n">
        <v>0</v>
      </c>
      <c r="AA161" s="206" t="n">
        <f aca="false">Z161*K161</f>
        <v>0</v>
      </c>
      <c r="AR161" s="10" t="s">
        <v>227</v>
      </c>
      <c r="AT161" s="10" t="s">
        <v>178</v>
      </c>
      <c r="AU161" s="10" t="s">
        <v>136</v>
      </c>
      <c r="AY161" s="10" t="s">
        <v>177</v>
      </c>
      <c r="BE161" s="123" t="n">
        <f aca="false">IF(U161="základní",N161,0)</f>
        <v>0</v>
      </c>
      <c r="BF161" s="123" t="n">
        <f aca="false">IF(U161="snížená",N161,0)</f>
        <v>0</v>
      </c>
      <c r="BG161" s="123" t="n">
        <f aca="false">IF(U161="zákl. přenesená",N161,0)</f>
        <v>0</v>
      </c>
      <c r="BH161" s="123" t="n">
        <f aca="false">IF(U161="sníž. přenesená",N161,0)</f>
        <v>0</v>
      </c>
      <c r="BI161" s="123" t="n">
        <f aca="false">IF(U161="nulová",N161,0)</f>
        <v>0</v>
      </c>
      <c r="BJ161" s="10" t="s">
        <v>81</v>
      </c>
      <c r="BK161" s="123" t="n">
        <f aca="false">ROUND(L161*K161,2)</f>
        <v>0</v>
      </c>
      <c r="BL161" s="10" t="s">
        <v>227</v>
      </c>
      <c r="BM161" s="10" t="s">
        <v>485</v>
      </c>
    </row>
    <row r="162" s="32" customFormat="true" ht="16.5" hidden="false" customHeight="true" outlineLevel="0" collapsed="false">
      <c r="B162" s="162"/>
      <c r="C162" s="197" t="s">
        <v>386</v>
      </c>
      <c r="D162" s="197" t="s">
        <v>178</v>
      </c>
      <c r="E162" s="198" t="s">
        <v>256</v>
      </c>
      <c r="F162" s="199" t="s">
        <v>257</v>
      </c>
      <c r="G162" s="199"/>
      <c r="H162" s="199"/>
      <c r="I162" s="199"/>
      <c r="J162" s="200" t="s">
        <v>197</v>
      </c>
      <c r="K162" s="201" t="n">
        <v>18.2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486</v>
      </c>
    </row>
    <row r="163" s="207" customFormat="true" ht="16.5" hidden="false" customHeight="true" outlineLevel="0" collapsed="false">
      <c r="B163" s="208"/>
      <c r="C163" s="209"/>
      <c r="D163" s="209"/>
      <c r="E163" s="210"/>
      <c r="F163" s="211" t="s">
        <v>337</v>
      </c>
      <c r="G163" s="211"/>
      <c r="H163" s="211"/>
      <c r="I163" s="211"/>
      <c r="J163" s="209"/>
      <c r="K163" s="212" t="n">
        <v>3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customFormat="false" ht="16.5" hidden="false" customHeight="true" outlineLevel="0" collapsed="false">
      <c r="A164" s="207"/>
      <c r="B164" s="208"/>
      <c r="C164" s="209"/>
      <c r="D164" s="209"/>
      <c r="E164" s="210"/>
      <c r="F164" s="227" t="s">
        <v>338</v>
      </c>
      <c r="G164" s="227"/>
      <c r="H164" s="227"/>
      <c r="I164" s="227"/>
      <c r="J164" s="209"/>
      <c r="K164" s="212" t="n">
        <v>3.6</v>
      </c>
      <c r="L164" s="209"/>
      <c r="M164" s="209"/>
      <c r="N164" s="209"/>
      <c r="O164" s="209"/>
      <c r="P164" s="209"/>
      <c r="Q164" s="209"/>
      <c r="R164" s="213"/>
      <c r="T164" s="214"/>
      <c r="U164" s="209"/>
      <c r="V164" s="209"/>
      <c r="W164" s="209"/>
      <c r="X164" s="209"/>
      <c r="Y164" s="209"/>
      <c r="Z164" s="209"/>
      <c r="AA164" s="215"/>
      <c r="AT164" s="216" t="s">
        <v>185</v>
      </c>
      <c r="AU164" s="216" t="s">
        <v>136</v>
      </c>
      <c r="AV164" s="207" t="s">
        <v>136</v>
      </c>
      <c r="AW164" s="207" t="s">
        <v>31</v>
      </c>
      <c r="AX164" s="207" t="s">
        <v>73</v>
      </c>
      <c r="AY164" s="216" t="s">
        <v>177</v>
      </c>
    </row>
    <row r="165" customFormat="false" ht="16.5" hidden="false" customHeight="true" outlineLevel="0" collapsed="false">
      <c r="A165" s="207"/>
      <c r="B165" s="208"/>
      <c r="C165" s="209"/>
      <c r="D165" s="209"/>
      <c r="E165" s="210"/>
      <c r="F165" s="227" t="s">
        <v>339</v>
      </c>
      <c r="G165" s="227"/>
      <c r="H165" s="227"/>
      <c r="I165" s="227"/>
      <c r="J165" s="209"/>
      <c r="K165" s="212" t="n">
        <v>7</v>
      </c>
      <c r="L165" s="209"/>
      <c r="M165" s="209"/>
      <c r="N165" s="209"/>
      <c r="O165" s="209"/>
      <c r="P165" s="209"/>
      <c r="Q165" s="209"/>
      <c r="R165" s="213"/>
      <c r="T165" s="214"/>
      <c r="U165" s="209"/>
      <c r="V165" s="209"/>
      <c r="W165" s="209"/>
      <c r="X165" s="209"/>
      <c r="Y165" s="209"/>
      <c r="Z165" s="209"/>
      <c r="AA165" s="215"/>
      <c r="AT165" s="216" t="s">
        <v>185</v>
      </c>
      <c r="AU165" s="216" t="s">
        <v>136</v>
      </c>
      <c r="AV165" s="207" t="s">
        <v>136</v>
      </c>
      <c r="AW165" s="207" t="s">
        <v>31</v>
      </c>
      <c r="AX165" s="207" t="s">
        <v>73</v>
      </c>
      <c r="AY165" s="216" t="s">
        <v>177</v>
      </c>
    </row>
    <row r="166" customFormat="false" ht="16.5" hidden="false" customHeight="true" outlineLevel="0" collapsed="false">
      <c r="A166" s="207"/>
      <c r="B166" s="208"/>
      <c r="C166" s="209"/>
      <c r="D166" s="209"/>
      <c r="E166" s="210"/>
      <c r="F166" s="227" t="s">
        <v>340</v>
      </c>
      <c r="G166" s="227"/>
      <c r="H166" s="227"/>
      <c r="I166" s="227"/>
      <c r="J166" s="209"/>
      <c r="K166" s="212" t="n">
        <v>4.6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s="217" customFormat="true" ht="16.5" hidden="false" customHeight="true" outlineLevel="0" collapsed="false">
      <c r="B167" s="218"/>
      <c r="C167" s="219"/>
      <c r="D167" s="219"/>
      <c r="E167" s="220"/>
      <c r="F167" s="221" t="s">
        <v>186</v>
      </c>
      <c r="G167" s="221"/>
      <c r="H167" s="221"/>
      <c r="I167" s="221"/>
      <c r="J167" s="219"/>
      <c r="K167" s="222" t="n">
        <v>18.2</v>
      </c>
      <c r="L167" s="219"/>
      <c r="M167" s="219"/>
      <c r="N167" s="219"/>
      <c r="O167" s="219"/>
      <c r="P167" s="219"/>
      <c r="Q167" s="219"/>
      <c r="R167" s="223"/>
      <c r="T167" s="224"/>
      <c r="U167" s="219"/>
      <c r="V167" s="219"/>
      <c r="W167" s="219"/>
      <c r="X167" s="219"/>
      <c r="Y167" s="219"/>
      <c r="Z167" s="219"/>
      <c r="AA167" s="225"/>
      <c r="AT167" s="226" t="s">
        <v>185</v>
      </c>
      <c r="AU167" s="226" t="s">
        <v>136</v>
      </c>
      <c r="AV167" s="217" t="s">
        <v>182</v>
      </c>
      <c r="AW167" s="217" t="s">
        <v>31</v>
      </c>
      <c r="AX167" s="217" t="s">
        <v>81</v>
      </c>
      <c r="AY167" s="226" t="s">
        <v>177</v>
      </c>
    </row>
    <row r="168" s="32" customFormat="true" ht="25.5" hidden="false" customHeight="true" outlineLevel="0" collapsed="false">
      <c r="B168" s="162"/>
      <c r="C168" s="197" t="s">
        <v>240</v>
      </c>
      <c r="D168" s="197" t="s">
        <v>178</v>
      </c>
      <c r="E168" s="198" t="s">
        <v>262</v>
      </c>
      <c r="F168" s="199" t="s">
        <v>263</v>
      </c>
      <c r="G168" s="199"/>
      <c r="H168" s="199"/>
      <c r="I168" s="199"/>
      <c r="J168" s="200" t="s">
        <v>181</v>
      </c>
      <c r="K168" s="201" t="n">
        <v>8.71</v>
      </c>
      <c r="L168" s="202" t="n">
        <v>0</v>
      </c>
      <c r="M168" s="202"/>
      <c r="N168" s="203" t="n">
        <f aca="false">ROUND(L168*K168,2)</f>
        <v>0</v>
      </c>
      <c r="O168" s="203"/>
      <c r="P168" s="203"/>
      <c r="Q168" s="203"/>
      <c r="R168" s="164"/>
      <c r="T168" s="204"/>
      <c r="U168" s="44" t="s">
        <v>38</v>
      </c>
      <c r="V168" s="34"/>
      <c r="W168" s="205" t="n">
        <f aca="false">V168*K168</f>
        <v>0</v>
      </c>
      <c r="X168" s="205" t="n">
        <v>0</v>
      </c>
      <c r="Y168" s="205" t="n">
        <f aca="false">X168*K168</f>
        <v>0</v>
      </c>
      <c r="Z168" s="205" t="n">
        <v>0</v>
      </c>
      <c r="AA168" s="206" t="n">
        <f aca="false">Z168*K168</f>
        <v>0</v>
      </c>
      <c r="AR168" s="10" t="s">
        <v>227</v>
      </c>
      <c r="AT168" s="10" t="s">
        <v>178</v>
      </c>
      <c r="AU168" s="10" t="s">
        <v>136</v>
      </c>
      <c r="AY168" s="10" t="s">
        <v>177</v>
      </c>
      <c r="BE168" s="123" t="n">
        <f aca="false">IF(U168="základní",N168,0)</f>
        <v>0</v>
      </c>
      <c r="BF168" s="123" t="n">
        <f aca="false">IF(U168="snížená",N168,0)</f>
        <v>0</v>
      </c>
      <c r="BG168" s="123" t="n">
        <f aca="false">IF(U168="zákl. přenesená",N168,0)</f>
        <v>0</v>
      </c>
      <c r="BH168" s="123" t="n">
        <f aca="false">IF(U168="sníž. přenesená",N168,0)</f>
        <v>0</v>
      </c>
      <c r="BI168" s="123" t="n">
        <f aca="false">IF(U168="nulová",N168,0)</f>
        <v>0</v>
      </c>
      <c r="BJ168" s="10" t="s">
        <v>81</v>
      </c>
      <c r="BK168" s="123" t="n">
        <f aca="false">ROUND(L168*K168,2)</f>
        <v>0</v>
      </c>
      <c r="BL168" s="10" t="s">
        <v>227</v>
      </c>
      <c r="BM168" s="10" t="s">
        <v>487</v>
      </c>
    </row>
    <row r="169" s="207" customFormat="true" ht="16.5" hidden="false" customHeight="true" outlineLevel="0" collapsed="false">
      <c r="B169" s="208"/>
      <c r="C169" s="209"/>
      <c r="D169" s="209"/>
      <c r="E169" s="210"/>
      <c r="F169" s="211" t="s">
        <v>312</v>
      </c>
      <c r="G169" s="211"/>
      <c r="H169" s="211"/>
      <c r="I169" s="211"/>
      <c r="J169" s="209"/>
      <c r="K169" s="212" t="n">
        <v>8.71</v>
      </c>
      <c r="L169" s="209"/>
      <c r="M169" s="209"/>
      <c r="N169" s="209"/>
      <c r="O169" s="209"/>
      <c r="P169" s="209"/>
      <c r="Q169" s="209"/>
      <c r="R169" s="213"/>
      <c r="T169" s="214"/>
      <c r="U169" s="209"/>
      <c r="V169" s="209"/>
      <c r="W169" s="209"/>
      <c r="X169" s="209"/>
      <c r="Y169" s="209"/>
      <c r="Z169" s="209"/>
      <c r="AA169" s="215"/>
      <c r="AT169" s="216" t="s">
        <v>185</v>
      </c>
      <c r="AU169" s="216" t="s">
        <v>136</v>
      </c>
      <c r="AV169" s="207" t="s">
        <v>136</v>
      </c>
      <c r="AW169" s="207" t="s">
        <v>31</v>
      </c>
      <c r="AX169" s="207" t="s">
        <v>73</v>
      </c>
      <c r="AY169" s="216" t="s">
        <v>177</v>
      </c>
    </row>
    <row r="170" s="217" customFormat="true" ht="16.5" hidden="false" customHeight="true" outlineLevel="0" collapsed="false">
      <c r="B170" s="218"/>
      <c r="C170" s="219"/>
      <c r="D170" s="219"/>
      <c r="E170" s="220"/>
      <c r="F170" s="221" t="s">
        <v>186</v>
      </c>
      <c r="G170" s="221"/>
      <c r="H170" s="221"/>
      <c r="I170" s="221"/>
      <c r="J170" s="219"/>
      <c r="K170" s="222" t="n">
        <v>8.71</v>
      </c>
      <c r="L170" s="219"/>
      <c r="M170" s="219"/>
      <c r="N170" s="219"/>
      <c r="O170" s="219"/>
      <c r="P170" s="219"/>
      <c r="Q170" s="219"/>
      <c r="R170" s="223"/>
      <c r="T170" s="224"/>
      <c r="U170" s="219"/>
      <c r="V170" s="219"/>
      <c r="W170" s="219"/>
      <c r="X170" s="219"/>
      <c r="Y170" s="219"/>
      <c r="Z170" s="219"/>
      <c r="AA170" s="225"/>
      <c r="AT170" s="226" t="s">
        <v>185</v>
      </c>
      <c r="AU170" s="226" t="s">
        <v>136</v>
      </c>
      <c r="AV170" s="217" t="s">
        <v>182</v>
      </c>
      <c r="AW170" s="217" t="s">
        <v>31</v>
      </c>
      <c r="AX170" s="217" t="s">
        <v>81</v>
      </c>
      <c r="AY170" s="226" t="s">
        <v>177</v>
      </c>
    </row>
    <row r="171" s="32" customFormat="true" ht="25.5" hidden="false" customHeight="true" outlineLevel="0" collapsed="false">
      <c r="B171" s="162"/>
      <c r="C171" s="197" t="s">
        <v>244</v>
      </c>
      <c r="D171" s="197" t="s">
        <v>178</v>
      </c>
      <c r="E171" s="198" t="s">
        <v>266</v>
      </c>
      <c r="F171" s="199" t="s">
        <v>267</v>
      </c>
      <c r="G171" s="199"/>
      <c r="H171" s="199"/>
      <c r="I171" s="199"/>
      <c r="J171" s="200" t="s">
        <v>238</v>
      </c>
      <c r="K171" s="229" t="n">
        <v>0</v>
      </c>
      <c r="L171" s="202" t="n">
        <v>0</v>
      </c>
      <c r="M171" s="202"/>
      <c r="N171" s="203" t="n">
        <f aca="false">ROUND(L171*K171,2)</f>
        <v>0</v>
      </c>
      <c r="O171" s="203"/>
      <c r="P171" s="203"/>
      <c r="Q171" s="203"/>
      <c r="R171" s="164"/>
      <c r="T171" s="204"/>
      <c r="U171" s="44" t="s">
        <v>38</v>
      </c>
      <c r="V171" s="34"/>
      <c r="W171" s="205" t="n">
        <f aca="false">V171*K171</f>
        <v>0</v>
      </c>
      <c r="X171" s="205" t="n">
        <v>0</v>
      </c>
      <c r="Y171" s="205" t="n">
        <f aca="false">X171*K171</f>
        <v>0</v>
      </c>
      <c r="Z171" s="205" t="n">
        <v>0</v>
      </c>
      <c r="AA171" s="206" t="n">
        <f aca="false">Z171*K171</f>
        <v>0</v>
      </c>
      <c r="AR171" s="10" t="s">
        <v>227</v>
      </c>
      <c r="AT171" s="10" t="s">
        <v>178</v>
      </c>
      <c r="AU171" s="10" t="s">
        <v>136</v>
      </c>
      <c r="AY171" s="10" t="s">
        <v>177</v>
      </c>
      <c r="BE171" s="123" t="n">
        <f aca="false">IF(U171="základní",N171,0)</f>
        <v>0</v>
      </c>
      <c r="BF171" s="123" t="n">
        <f aca="false">IF(U171="snížená",N171,0)</f>
        <v>0</v>
      </c>
      <c r="BG171" s="123" t="n">
        <f aca="false">IF(U171="zákl. přenesená",N171,0)</f>
        <v>0</v>
      </c>
      <c r="BH171" s="123" t="n">
        <f aca="false">IF(U171="sníž. přenesená",N171,0)</f>
        <v>0</v>
      </c>
      <c r="BI171" s="123" t="n">
        <f aca="false">IF(U171="nulová",N171,0)</f>
        <v>0</v>
      </c>
      <c r="BJ171" s="10" t="s">
        <v>81</v>
      </c>
      <c r="BK171" s="123" t="n">
        <f aca="false">ROUND(L171*K171,2)</f>
        <v>0</v>
      </c>
      <c r="BL171" s="10" t="s">
        <v>227</v>
      </c>
      <c r="BM171" s="10" t="s">
        <v>488</v>
      </c>
    </row>
    <row r="172" s="183" customFormat="true" ht="29.85" hidden="false" customHeight="true" outlineLevel="0" collapsed="false">
      <c r="B172" s="184"/>
      <c r="C172" s="185"/>
      <c r="D172" s="195" t="s">
        <v>152</v>
      </c>
      <c r="E172" s="195"/>
      <c r="F172" s="195"/>
      <c r="G172" s="195"/>
      <c r="H172" s="195"/>
      <c r="I172" s="195"/>
      <c r="J172" s="195"/>
      <c r="K172" s="195"/>
      <c r="L172" s="195"/>
      <c r="M172" s="195"/>
      <c r="N172" s="230" t="n">
        <f aca="false">BK172</f>
        <v>0</v>
      </c>
      <c r="O172" s="230"/>
      <c r="P172" s="230"/>
      <c r="Q172" s="230"/>
      <c r="R172" s="188"/>
      <c r="T172" s="189"/>
      <c r="U172" s="185"/>
      <c r="V172" s="185"/>
      <c r="W172" s="190" t="n">
        <f aca="false">SUM(W173:W184)</f>
        <v>0</v>
      </c>
      <c r="X172" s="185"/>
      <c r="Y172" s="190" t="n">
        <f aca="false">SUM(Y173:Y184)</f>
        <v>0</v>
      </c>
      <c r="Z172" s="185"/>
      <c r="AA172" s="191" t="n">
        <f aca="false">SUM(AA173:AA184)</f>
        <v>0</v>
      </c>
      <c r="AR172" s="192" t="s">
        <v>136</v>
      </c>
      <c r="AT172" s="193" t="s">
        <v>72</v>
      </c>
      <c r="AU172" s="193" t="s">
        <v>81</v>
      </c>
      <c r="AY172" s="192" t="s">
        <v>177</v>
      </c>
      <c r="BK172" s="194" t="n">
        <f aca="false">SUM(BK173:BK184)</f>
        <v>0</v>
      </c>
    </row>
    <row r="173" s="32" customFormat="true" ht="38.25" hidden="false" customHeight="true" outlineLevel="0" collapsed="false">
      <c r="B173" s="162"/>
      <c r="C173" s="197" t="s">
        <v>251</v>
      </c>
      <c r="D173" s="197" t="s">
        <v>178</v>
      </c>
      <c r="E173" s="198" t="s">
        <v>270</v>
      </c>
      <c r="F173" s="199" t="s">
        <v>271</v>
      </c>
      <c r="G173" s="199"/>
      <c r="H173" s="199"/>
      <c r="I173" s="199"/>
      <c r="J173" s="200" t="s">
        <v>181</v>
      </c>
      <c r="K173" s="201" t="n">
        <v>49.67</v>
      </c>
      <c r="L173" s="202" t="n">
        <v>0</v>
      </c>
      <c r="M173" s="202"/>
      <c r="N173" s="203" t="n">
        <f aca="false">ROUND(L173*K173,2)</f>
        <v>0</v>
      </c>
      <c r="O173" s="203"/>
      <c r="P173" s="203"/>
      <c r="Q173" s="203"/>
      <c r="R173" s="164"/>
      <c r="T173" s="204"/>
      <c r="U173" s="44" t="s">
        <v>38</v>
      </c>
      <c r="V173" s="34"/>
      <c r="W173" s="205" t="n">
        <f aca="false">V173*K173</f>
        <v>0</v>
      </c>
      <c r="X173" s="205" t="n">
        <v>0</v>
      </c>
      <c r="Y173" s="205" t="n">
        <f aca="false">X173*K173</f>
        <v>0</v>
      </c>
      <c r="Z173" s="205" t="n">
        <v>0</v>
      </c>
      <c r="AA173" s="206" t="n">
        <f aca="false">Z173*K173</f>
        <v>0</v>
      </c>
      <c r="AR173" s="10" t="s">
        <v>227</v>
      </c>
      <c r="AT173" s="10" t="s">
        <v>178</v>
      </c>
      <c r="AU173" s="10" t="s">
        <v>136</v>
      </c>
      <c r="AY173" s="10" t="s">
        <v>177</v>
      </c>
      <c r="BE173" s="123" t="n">
        <f aca="false">IF(U173="základní",N173,0)</f>
        <v>0</v>
      </c>
      <c r="BF173" s="123" t="n">
        <f aca="false">IF(U173="snížená",N173,0)</f>
        <v>0</v>
      </c>
      <c r="BG173" s="123" t="n">
        <f aca="false">IF(U173="zákl. přenesená",N173,0)</f>
        <v>0</v>
      </c>
      <c r="BH173" s="123" t="n">
        <f aca="false">IF(U173="sníž. přenesená",N173,0)</f>
        <v>0</v>
      </c>
      <c r="BI173" s="123" t="n">
        <f aca="false">IF(U173="nulová",N173,0)</f>
        <v>0</v>
      </c>
      <c r="BJ173" s="10" t="s">
        <v>81</v>
      </c>
      <c r="BK173" s="123" t="n">
        <f aca="false">ROUND(L173*K173,2)</f>
        <v>0</v>
      </c>
      <c r="BL173" s="10" t="s">
        <v>227</v>
      </c>
      <c r="BM173" s="10" t="s">
        <v>489</v>
      </c>
    </row>
    <row r="174" s="207" customFormat="true" ht="16.5" hidden="false" customHeight="true" outlineLevel="0" collapsed="false">
      <c r="B174" s="208"/>
      <c r="C174" s="209"/>
      <c r="D174" s="209"/>
      <c r="E174" s="210"/>
      <c r="F174" s="211" t="s">
        <v>344</v>
      </c>
      <c r="G174" s="211"/>
      <c r="H174" s="211"/>
      <c r="I174" s="211"/>
      <c r="J174" s="209"/>
      <c r="K174" s="212" t="n">
        <v>7.998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customFormat="false" ht="16.5" hidden="false" customHeight="true" outlineLevel="0" collapsed="false">
      <c r="A175" s="207"/>
      <c r="B175" s="208"/>
      <c r="C175" s="209"/>
      <c r="D175" s="209"/>
      <c r="E175" s="210"/>
      <c r="F175" s="227" t="s">
        <v>345</v>
      </c>
      <c r="G175" s="227"/>
      <c r="H175" s="227"/>
      <c r="I175" s="227"/>
      <c r="J175" s="209"/>
      <c r="K175" s="212" t="n">
        <v>8.924</v>
      </c>
      <c r="L175" s="209"/>
      <c r="M175" s="209"/>
      <c r="N175" s="209"/>
      <c r="O175" s="209"/>
      <c r="P175" s="209"/>
      <c r="Q175" s="209"/>
      <c r="R175" s="213"/>
      <c r="T175" s="214"/>
      <c r="U175" s="209"/>
      <c r="V175" s="209"/>
      <c r="W175" s="209"/>
      <c r="X175" s="209"/>
      <c r="Y175" s="209"/>
      <c r="Z175" s="209"/>
      <c r="AA175" s="215"/>
      <c r="AT175" s="216" t="s">
        <v>185</v>
      </c>
      <c r="AU175" s="216" t="s">
        <v>136</v>
      </c>
      <c r="AV175" s="207" t="s">
        <v>136</v>
      </c>
      <c r="AW175" s="207" t="s">
        <v>31</v>
      </c>
      <c r="AX175" s="207" t="s">
        <v>73</v>
      </c>
      <c r="AY175" s="216" t="s">
        <v>177</v>
      </c>
    </row>
    <row r="176" customFormat="false" ht="25.5" hidden="false" customHeight="true" outlineLevel="0" collapsed="false">
      <c r="A176" s="207"/>
      <c r="B176" s="208"/>
      <c r="C176" s="209"/>
      <c r="D176" s="209"/>
      <c r="E176" s="210"/>
      <c r="F176" s="227" t="s">
        <v>346</v>
      </c>
      <c r="G176" s="227"/>
      <c r="H176" s="227"/>
      <c r="I176" s="227"/>
      <c r="J176" s="209"/>
      <c r="K176" s="212" t="n">
        <v>18.812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customFormat="false" ht="16.5" hidden="false" customHeight="true" outlineLevel="0" collapsed="false">
      <c r="A177" s="207"/>
      <c r="B177" s="208"/>
      <c r="C177" s="209"/>
      <c r="D177" s="209"/>
      <c r="E177" s="210"/>
      <c r="F177" s="227" t="s">
        <v>347</v>
      </c>
      <c r="G177" s="227"/>
      <c r="H177" s="227"/>
      <c r="I177" s="227"/>
      <c r="J177" s="209"/>
      <c r="K177" s="212" t="n">
        <v>12.136</v>
      </c>
      <c r="L177" s="209"/>
      <c r="M177" s="209"/>
      <c r="N177" s="209"/>
      <c r="O177" s="209"/>
      <c r="P177" s="209"/>
      <c r="Q177" s="209"/>
      <c r="R177" s="213"/>
      <c r="T177" s="214"/>
      <c r="U177" s="209"/>
      <c r="V177" s="209"/>
      <c r="W177" s="209"/>
      <c r="X177" s="209"/>
      <c r="Y177" s="209"/>
      <c r="Z177" s="209"/>
      <c r="AA177" s="215"/>
      <c r="AT177" s="216" t="s">
        <v>185</v>
      </c>
      <c r="AU177" s="216" t="s">
        <v>136</v>
      </c>
      <c r="AV177" s="207" t="s">
        <v>136</v>
      </c>
      <c r="AW177" s="207" t="s">
        <v>31</v>
      </c>
      <c r="AX177" s="207" t="s">
        <v>73</v>
      </c>
      <c r="AY177" s="216" t="s">
        <v>177</v>
      </c>
    </row>
    <row r="178" customFormat="false" ht="16.5" hidden="false" customHeight="true" outlineLevel="0" collapsed="false">
      <c r="A178" s="207"/>
      <c r="B178" s="208"/>
      <c r="C178" s="209"/>
      <c r="D178" s="209"/>
      <c r="E178" s="210"/>
      <c r="F178" s="227" t="s">
        <v>348</v>
      </c>
      <c r="G178" s="227"/>
      <c r="H178" s="227"/>
      <c r="I178" s="227"/>
      <c r="J178" s="209"/>
      <c r="K178" s="212" t="n">
        <v>1.8</v>
      </c>
      <c r="L178" s="209"/>
      <c r="M178" s="209"/>
      <c r="N178" s="209"/>
      <c r="O178" s="209"/>
      <c r="P178" s="209"/>
      <c r="Q178" s="209"/>
      <c r="R178" s="213"/>
      <c r="T178" s="214"/>
      <c r="U178" s="209"/>
      <c r="V178" s="209"/>
      <c r="W178" s="209"/>
      <c r="X178" s="209"/>
      <c r="Y178" s="209"/>
      <c r="Z178" s="209"/>
      <c r="AA178" s="215"/>
      <c r="AT178" s="216" t="s">
        <v>185</v>
      </c>
      <c r="AU178" s="216" t="s">
        <v>136</v>
      </c>
      <c r="AV178" s="207" t="s">
        <v>136</v>
      </c>
      <c r="AW178" s="207" t="s">
        <v>31</v>
      </c>
      <c r="AX178" s="207" t="s">
        <v>73</v>
      </c>
      <c r="AY178" s="216" t="s">
        <v>177</v>
      </c>
    </row>
    <row r="179" s="217" customFormat="true" ht="16.5" hidden="false" customHeight="true" outlineLevel="0" collapsed="false">
      <c r="B179" s="218"/>
      <c r="C179" s="219"/>
      <c r="D179" s="219"/>
      <c r="E179" s="220"/>
      <c r="F179" s="221" t="s">
        <v>186</v>
      </c>
      <c r="G179" s="221"/>
      <c r="H179" s="221"/>
      <c r="I179" s="221"/>
      <c r="J179" s="219"/>
      <c r="K179" s="222" t="n">
        <v>49.67</v>
      </c>
      <c r="L179" s="219"/>
      <c r="M179" s="219"/>
      <c r="N179" s="219"/>
      <c r="O179" s="219"/>
      <c r="P179" s="219"/>
      <c r="Q179" s="219"/>
      <c r="R179" s="223"/>
      <c r="T179" s="224"/>
      <c r="U179" s="219"/>
      <c r="V179" s="219"/>
      <c r="W179" s="219"/>
      <c r="X179" s="219"/>
      <c r="Y179" s="219"/>
      <c r="Z179" s="219"/>
      <c r="AA179" s="225"/>
      <c r="AT179" s="226" t="s">
        <v>185</v>
      </c>
      <c r="AU179" s="226" t="s">
        <v>136</v>
      </c>
      <c r="AV179" s="217" t="s">
        <v>182</v>
      </c>
      <c r="AW179" s="217" t="s">
        <v>31</v>
      </c>
      <c r="AX179" s="217" t="s">
        <v>81</v>
      </c>
      <c r="AY179" s="226" t="s">
        <v>177</v>
      </c>
    </row>
    <row r="180" s="32" customFormat="true" ht="25.5" hidden="false" customHeight="true" outlineLevel="0" collapsed="false">
      <c r="B180" s="162"/>
      <c r="C180" s="231" t="s">
        <v>255</v>
      </c>
      <c r="D180" s="231" t="s">
        <v>245</v>
      </c>
      <c r="E180" s="232" t="s">
        <v>277</v>
      </c>
      <c r="F180" s="233" t="s">
        <v>278</v>
      </c>
      <c r="G180" s="233"/>
      <c r="H180" s="233"/>
      <c r="I180" s="233"/>
      <c r="J180" s="234" t="s">
        <v>181</v>
      </c>
      <c r="K180" s="235" t="n">
        <v>54.637</v>
      </c>
      <c r="L180" s="236" t="n">
        <v>0</v>
      </c>
      <c r="M180" s="236"/>
      <c r="N180" s="237" t="n">
        <f aca="false">ROUND(L180*K180,2)</f>
        <v>0</v>
      </c>
      <c r="O180" s="237"/>
      <c r="P180" s="237"/>
      <c r="Q180" s="237"/>
      <c r="R180" s="164"/>
      <c r="T180" s="204"/>
      <c r="U180" s="44" t="s">
        <v>38</v>
      </c>
      <c r="V180" s="34"/>
      <c r="W180" s="205" t="n">
        <f aca="false">V180*K180</f>
        <v>0</v>
      </c>
      <c r="X180" s="205" t="n">
        <v>0</v>
      </c>
      <c r="Y180" s="205" t="n">
        <f aca="false">X180*K180</f>
        <v>0</v>
      </c>
      <c r="Z180" s="205" t="n">
        <v>0</v>
      </c>
      <c r="AA180" s="206" t="n">
        <f aca="false">Z180*K180</f>
        <v>0</v>
      </c>
      <c r="AR180" s="10" t="s">
        <v>248</v>
      </c>
      <c r="AT180" s="10" t="s">
        <v>245</v>
      </c>
      <c r="AU180" s="10" t="s">
        <v>136</v>
      </c>
      <c r="AY180" s="10" t="s">
        <v>177</v>
      </c>
      <c r="BE180" s="123" t="n">
        <f aca="false">IF(U180="základní",N180,0)</f>
        <v>0</v>
      </c>
      <c r="BF180" s="123" t="n">
        <f aca="false">IF(U180="snížená",N180,0)</f>
        <v>0</v>
      </c>
      <c r="BG180" s="123" t="n">
        <f aca="false">IF(U180="zákl. přenesená",N180,0)</f>
        <v>0</v>
      </c>
      <c r="BH180" s="123" t="n">
        <f aca="false">IF(U180="sníž. přenesená",N180,0)</f>
        <v>0</v>
      </c>
      <c r="BI180" s="123" t="n">
        <f aca="false">IF(U180="nulová",N180,0)</f>
        <v>0</v>
      </c>
      <c r="BJ180" s="10" t="s">
        <v>81</v>
      </c>
      <c r="BK180" s="123" t="n">
        <f aca="false">ROUND(L180*K180,2)</f>
        <v>0</v>
      </c>
      <c r="BL180" s="10" t="s">
        <v>227</v>
      </c>
      <c r="BM180" s="10" t="s">
        <v>490</v>
      </c>
    </row>
    <row r="181" s="207" customFormat="true" ht="25.5" hidden="false" customHeight="true" outlineLevel="0" collapsed="false">
      <c r="B181" s="208"/>
      <c r="C181" s="209"/>
      <c r="D181" s="209"/>
      <c r="E181" s="210"/>
      <c r="F181" s="211" t="s">
        <v>350</v>
      </c>
      <c r="G181" s="211"/>
      <c r="H181" s="211"/>
      <c r="I181" s="211"/>
      <c r="J181" s="209"/>
      <c r="K181" s="212" t="n">
        <v>54.637</v>
      </c>
      <c r="L181" s="209"/>
      <c r="M181" s="209"/>
      <c r="N181" s="209"/>
      <c r="O181" s="209"/>
      <c r="P181" s="209"/>
      <c r="Q181" s="209"/>
      <c r="R181" s="213"/>
      <c r="T181" s="214"/>
      <c r="U181" s="209"/>
      <c r="V181" s="209"/>
      <c r="W181" s="209"/>
      <c r="X181" s="209"/>
      <c r="Y181" s="209"/>
      <c r="Z181" s="209"/>
      <c r="AA181" s="215"/>
      <c r="AT181" s="216" t="s">
        <v>185</v>
      </c>
      <c r="AU181" s="216" t="s">
        <v>136</v>
      </c>
      <c r="AV181" s="207" t="s">
        <v>136</v>
      </c>
      <c r="AW181" s="207" t="s">
        <v>31</v>
      </c>
      <c r="AX181" s="207" t="s">
        <v>73</v>
      </c>
      <c r="AY181" s="216" t="s">
        <v>177</v>
      </c>
    </row>
    <row r="182" s="217" customFormat="true" ht="16.5" hidden="false" customHeight="true" outlineLevel="0" collapsed="false">
      <c r="B182" s="218"/>
      <c r="C182" s="219"/>
      <c r="D182" s="219"/>
      <c r="E182" s="220"/>
      <c r="F182" s="221" t="s">
        <v>186</v>
      </c>
      <c r="G182" s="221"/>
      <c r="H182" s="221"/>
      <c r="I182" s="221"/>
      <c r="J182" s="219"/>
      <c r="K182" s="222" t="n">
        <v>54.637</v>
      </c>
      <c r="L182" s="219"/>
      <c r="M182" s="219"/>
      <c r="N182" s="219"/>
      <c r="O182" s="219"/>
      <c r="P182" s="219"/>
      <c r="Q182" s="219"/>
      <c r="R182" s="223"/>
      <c r="T182" s="224"/>
      <c r="U182" s="219"/>
      <c r="V182" s="219"/>
      <c r="W182" s="219"/>
      <c r="X182" s="219"/>
      <c r="Y182" s="219"/>
      <c r="Z182" s="219"/>
      <c r="AA182" s="225"/>
      <c r="AT182" s="226" t="s">
        <v>185</v>
      </c>
      <c r="AU182" s="226" t="s">
        <v>136</v>
      </c>
      <c r="AV182" s="217" t="s">
        <v>182</v>
      </c>
      <c r="AW182" s="217" t="s">
        <v>31</v>
      </c>
      <c r="AX182" s="217" t="s">
        <v>81</v>
      </c>
      <c r="AY182" s="226" t="s">
        <v>177</v>
      </c>
    </row>
    <row r="183" s="32" customFormat="true" ht="25.5" hidden="false" customHeight="true" outlineLevel="0" collapsed="false">
      <c r="B183" s="162"/>
      <c r="C183" s="197" t="s">
        <v>248</v>
      </c>
      <c r="D183" s="197" t="s">
        <v>178</v>
      </c>
      <c r="E183" s="198" t="s">
        <v>282</v>
      </c>
      <c r="F183" s="199" t="s">
        <v>283</v>
      </c>
      <c r="G183" s="199"/>
      <c r="H183" s="199"/>
      <c r="I183" s="199"/>
      <c r="J183" s="200" t="s">
        <v>197</v>
      </c>
      <c r="K183" s="201" t="n">
        <v>36.48</v>
      </c>
      <c r="L183" s="202" t="n">
        <v>0</v>
      </c>
      <c r="M183" s="202"/>
      <c r="N183" s="203" t="n">
        <f aca="false">ROUND(L183*K183,2)</f>
        <v>0</v>
      </c>
      <c r="O183" s="203"/>
      <c r="P183" s="203"/>
      <c r="Q183" s="203"/>
      <c r="R183" s="164"/>
      <c r="T183" s="204"/>
      <c r="U183" s="44" t="s">
        <v>38</v>
      </c>
      <c r="V183" s="34"/>
      <c r="W183" s="205" t="n">
        <f aca="false">V183*K183</f>
        <v>0</v>
      </c>
      <c r="X183" s="205" t="n">
        <v>0</v>
      </c>
      <c r="Y183" s="205" t="n">
        <f aca="false">X183*K183</f>
        <v>0</v>
      </c>
      <c r="Z183" s="205" t="n">
        <v>0</v>
      </c>
      <c r="AA183" s="206" t="n">
        <f aca="false">Z183*K183</f>
        <v>0</v>
      </c>
      <c r="AR183" s="10" t="s">
        <v>227</v>
      </c>
      <c r="AT183" s="10" t="s">
        <v>178</v>
      </c>
      <c r="AU183" s="10" t="s">
        <v>136</v>
      </c>
      <c r="AY183" s="10" t="s">
        <v>177</v>
      </c>
      <c r="BE183" s="123" t="n">
        <f aca="false">IF(U183="základní",N183,0)</f>
        <v>0</v>
      </c>
      <c r="BF183" s="123" t="n">
        <f aca="false">IF(U183="snížená",N183,0)</f>
        <v>0</v>
      </c>
      <c r="BG183" s="123" t="n">
        <f aca="false">IF(U183="zákl. přenesená",N183,0)</f>
        <v>0</v>
      </c>
      <c r="BH183" s="123" t="n">
        <f aca="false">IF(U183="sníž. přenesená",N183,0)</f>
        <v>0</v>
      </c>
      <c r="BI183" s="123" t="n">
        <f aca="false">IF(U183="nulová",N183,0)</f>
        <v>0</v>
      </c>
      <c r="BJ183" s="10" t="s">
        <v>81</v>
      </c>
      <c r="BK183" s="123" t="n">
        <f aca="false">ROUND(L183*K183,2)</f>
        <v>0</v>
      </c>
      <c r="BL183" s="10" t="s">
        <v>227</v>
      </c>
      <c r="BM183" s="10" t="s">
        <v>491</v>
      </c>
    </row>
    <row r="184" customFormat="false" ht="25.5" hidden="false" customHeight="true" outlineLevel="0" collapsed="false">
      <c r="A184" s="32"/>
      <c r="B184" s="162"/>
      <c r="C184" s="197" t="s">
        <v>265</v>
      </c>
      <c r="D184" s="197" t="s">
        <v>178</v>
      </c>
      <c r="E184" s="198" t="s">
        <v>286</v>
      </c>
      <c r="F184" s="199" t="s">
        <v>287</v>
      </c>
      <c r="G184" s="199"/>
      <c r="H184" s="199"/>
      <c r="I184" s="199"/>
      <c r="J184" s="200" t="s">
        <v>238</v>
      </c>
      <c r="K184" s="229" t="n">
        <v>0</v>
      </c>
      <c r="L184" s="202" t="n">
        <v>0</v>
      </c>
      <c r="M184" s="202"/>
      <c r="N184" s="203" t="n">
        <f aca="false">ROUND(L184*K184,2)</f>
        <v>0</v>
      </c>
      <c r="O184" s="203"/>
      <c r="P184" s="203"/>
      <c r="Q184" s="203"/>
      <c r="R184" s="164"/>
      <c r="T184" s="204"/>
      <c r="U184" s="44" t="s">
        <v>38</v>
      </c>
      <c r="V184" s="34"/>
      <c r="W184" s="205" t="n">
        <f aca="false">V184*K184</f>
        <v>0</v>
      </c>
      <c r="X184" s="205" t="n">
        <v>0</v>
      </c>
      <c r="Y184" s="205" t="n">
        <f aca="false">X184*K184</f>
        <v>0</v>
      </c>
      <c r="Z184" s="205" t="n">
        <v>0</v>
      </c>
      <c r="AA184" s="206" t="n">
        <f aca="false">Z184*K184</f>
        <v>0</v>
      </c>
      <c r="AR184" s="10" t="s">
        <v>227</v>
      </c>
      <c r="AT184" s="10" t="s">
        <v>178</v>
      </c>
      <c r="AU184" s="10" t="s">
        <v>136</v>
      </c>
      <c r="AY184" s="10" t="s">
        <v>177</v>
      </c>
      <c r="BE184" s="123" t="n">
        <f aca="false">IF(U184="základní",N184,0)</f>
        <v>0</v>
      </c>
      <c r="BF184" s="123" t="n">
        <f aca="false">IF(U184="snížená",N184,0)</f>
        <v>0</v>
      </c>
      <c r="BG184" s="123" t="n">
        <f aca="false">IF(U184="zákl. přenesená",N184,0)</f>
        <v>0</v>
      </c>
      <c r="BH184" s="123" t="n">
        <f aca="false">IF(U184="sníž. přenesená",N184,0)</f>
        <v>0</v>
      </c>
      <c r="BI184" s="123" t="n">
        <f aca="false">IF(U184="nulová",N184,0)</f>
        <v>0</v>
      </c>
      <c r="BJ184" s="10" t="s">
        <v>81</v>
      </c>
      <c r="BK184" s="123" t="n">
        <f aca="false">ROUND(L184*K184,2)</f>
        <v>0</v>
      </c>
      <c r="BL184" s="10" t="s">
        <v>227</v>
      </c>
      <c r="BM184" s="10" t="s">
        <v>492</v>
      </c>
    </row>
    <row r="185" s="183" customFormat="true" ht="29.85" hidden="false" customHeight="true" outlineLevel="0" collapsed="false">
      <c r="B185" s="184"/>
      <c r="C185" s="185"/>
      <c r="D185" s="195" t="s">
        <v>153</v>
      </c>
      <c r="E185" s="195"/>
      <c r="F185" s="195"/>
      <c r="G185" s="195"/>
      <c r="H185" s="195"/>
      <c r="I185" s="195"/>
      <c r="J185" s="195"/>
      <c r="K185" s="195"/>
      <c r="L185" s="195"/>
      <c r="M185" s="195"/>
      <c r="N185" s="230" t="n">
        <f aca="false">BK185</f>
        <v>0</v>
      </c>
      <c r="O185" s="230"/>
      <c r="P185" s="230"/>
      <c r="Q185" s="230"/>
      <c r="R185" s="188"/>
      <c r="T185" s="189"/>
      <c r="U185" s="185"/>
      <c r="V185" s="185"/>
      <c r="W185" s="190" t="n">
        <f aca="false">SUM(W186:W205)</f>
        <v>0</v>
      </c>
      <c r="X185" s="185"/>
      <c r="Y185" s="190" t="n">
        <f aca="false">SUM(Y186:Y205)</f>
        <v>0</v>
      </c>
      <c r="Z185" s="185"/>
      <c r="AA185" s="191" t="n">
        <f aca="false">SUM(AA186:AA205)</f>
        <v>0</v>
      </c>
      <c r="AR185" s="192" t="s">
        <v>136</v>
      </c>
      <c r="AT185" s="193" t="s">
        <v>72</v>
      </c>
      <c r="AU185" s="193" t="s">
        <v>81</v>
      </c>
      <c r="AY185" s="192" t="s">
        <v>177</v>
      </c>
      <c r="BK185" s="194" t="n">
        <f aca="false">SUM(BK186:BK205)</f>
        <v>0</v>
      </c>
    </row>
    <row r="186" s="32" customFormat="true" ht="25.5" hidden="false" customHeight="true" outlineLevel="0" collapsed="false">
      <c r="B186" s="162"/>
      <c r="C186" s="197" t="s">
        <v>269</v>
      </c>
      <c r="D186" s="197" t="s">
        <v>178</v>
      </c>
      <c r="E186" s="198" t="s">
        <v>290</v>
      </c>
      <c r="F186" s="199" t="s">
        <v>291</v>
      </c>
      <c r="G186" s="199"/>
      <c r="H186" s="199"/>
      <c r="I186" s="199"/>
      <c r="J186" s="200" t="s">
        <v>181</v>
      </c>
      <c r="K186" s="201" t="n">
        <v>21.78</v>
      </c>
      <c r="L186" s="202" t="n">
        <v>0</v>
      </c>
      <c r="M186" s="202"/>
      <c r="N186" s="203" t="n">
        <f aca="false">ROUND(L186*K186,2)</f>
        <v>0</v>
      </c>
      <c r="O186" s="203"/>
      <c r="P186" s="203"/>
      <c r="Q186" s="203"/>
      <c r="R186" s="164"/>
      <c r="T186" s="204"/>
      <c r="U186" s="44" t="s">
        <v>38</v>
      </c>
      <c r="V186" s="34"/>
      <c r="W186" s="205" t="n">
        <f aca="false">V186*K186</f>
        <v>0</v>
      </c>
      <c r="X186" s="205" t="n">
        <v>0</v>
      </c>
      <c r="Y186" s="205" t="n">
        <f aca="false">X186*K186</f>
        <v>0</v>
      </c>
      <c r="Z186" s="205" t="n">
        <v>0</v>
      </c>
      <c r="AA186" s="206" t="n">
        <f aca="false">Z186*K186</f>
        <v>0</v>
      </c>
      <c r="AR186" s="10" t="s">
        <v>227</v>
      </c>
      <c r="AT186" s="10" t="s">
        <v>178</v>
      </c>
      <c r="AU186" s="10" t="s">
        <v>136</v>
      </c>
      <c r="AY186" s="10" t="s">
        <v>177</v>
      </c>
      <c r="BE186" s="123" t="n">
        <f aca="false">IF(U186="základní",N186,0)</f>
        <v>0</v>
      </c>
      <c r="BF186" s="123" t="n">
        <f aca="false">IF(U186="snížená",N186,0)</f>
        <v>0</v>
      </c>
      <c r="BG186" s="123" t="n">
        <f aca="false">IF(U186="zákl. přenesená",N186,0)</f>
        <v>0</v>
      </c>
      <c r="BH186" s="123" t="n">
        <f aca="false">IF(U186="sníž. přenesená",N186,0)</f>
        <v>0</v>
      </c>
      <c r="BI186" s="123" t="n">
        <f aca="false">IF(U186="nulová",N186,0)</f>
        <v>0</v>
      </c>
      <c r="BJ186" s="10" t="s">
        <v>81</v>
      </c>
      <c r="BK186" s="123" t="n">
        <f aca="false">ROUND(L186*K186,2)</f>
        <v>0</v>
      </c>
      <c r="BL186" s="10" t="s">
        <v>227</v>
      </c>
      <c r="BM186" s="10" t="s">
        <v>493</v>
      </c>
    </row>
    <row r="187" s="207" customFormat="true" ht="16.5" hidden="false" customHeight="true" outlineLevel="0" collapsed="false">
      <c r="B187" s="208"/>
      <c r="C187" s="209"/>
      <c r="D187" s="209"/>
      <c r="E187" s="210"/>
      <c r="F187" s="211" t="s">
        <v>354</v>
      </c>
      <c r="G187" s="211"/>
      <c r="H187" s="211"/>
      <c r="I187" s="211"/>
      <c r="J187" s="209"/>
      <c r="K187" s="212" t="n">
        <v>2.598</v>
      </c>
      <c r="L187" s="209"/>
      <c r="M187" s="209"/>
      <c r="N187" s="209"/>
      <c r="O187" s="209"/>
      <c r="P187" s="209"/>
      <c r="Q187" s="209"/>
      <c r="R187" s="213"/>
      <c r="T187" s="214"/>
      <c r="U187" s="209"/>
      <c r="V187" s="209"/>
      <c r="W187" s="209"/>
      <c r="X187" s="209"/>
      <c r="Y187" s="209"/>
      <c r="Z187" s="209"/>
      <c r="AA187" s="215"/>
      <c r="AT187" s="216" t="s">
        <v>185</v>
      </c>
      <c r="AU187" s="216" t="s">
        <v>136</v>
      </c>
      <c r="AV187" s="207" t="s">
        <v>136</v>
      </c>
      <c r="AW187" s="207" t="s">
        <v>31</v>
      </c>
      <c r="AX187" s="207" t="s">
        <v>73</v>
      </c>
      <c r="AY187" s="216" t="s">
        <v>177</v>
      </c>
    </row>
    <row r="188" customFormat="false" ht="16.5" hidden="false" customHeight="true" outlineLevel="0" collapsed="false">
      <c r="A188" s="207"/>
      <c r="B188" s="208"/>
      <c r="C188" s="209"/>
      <c r="D188" s="209"/>
      <c r="E188" s="210"/>
      <c r="F188" s="227" t="s">
        <v>355</v>
      </c>
      <c r="G188" s="227"/>
      <c r="H188" s="227"/>
      <c r="I188" s="227"/>
      <c r="J188" s="209"/>
      <c r="K188" s="212" t="n">
        <v>2.324</v>
      </c>
      <c r="L188" s="209"/>
      <c r="M188" s="209"/>
      <c r="N188" s="209"/>
      <c r="O188" s="209"/>
      <c r="P188" s="209"/>
      <c r="Q188" s="209"/>
      <c r="R188" s="213"/>
      <c r="T188" s="214"/>
      <c r="U188" s="209"/>
      <c r="V188" s="209"/>
      <c r="W188" s="209"/>
      <c r="X188" s="209"/>
      <c r="Y188" s="209"/>
      <c r="Z188" s="209"/>
      <c r="AA188" s="215"/>
      <c r="AT188" s="216" t="s">
        <v>185</v>
      </c>
      <c r="AU188" s="216" t="s">
        <v>136</v>
      </c>
      <c r="AV188" s="207" t="s">
        <v>136</v>
      </c>
      <c r="AW188" s="207" t="s">
        <v>31</v>
      </c>
      <c r="AX188" s="207" t="s">
        <v>73</v>
      </c>
      <c r="AY188" s="216" t="s">
        <v>177</v>
      </c>
    </row>
    <row r="189" customFormat="false" ht="25.5" hidden="false" customHeight="true" outlineLevel="0" collapsed="false">
      <c r="A189" s="207"/>
      <c r="B189" s="208"/>
      <c r="C189" s="209"/>
      <c r="D189" s="209"/>
      <c r="E189" s="210"/>
      <c r="F189" s="227" t="s">
        <v>356</v>
      </c>
      <c r="G189" s="227"/>
      <c r="H189" s="227"/>
      <c r="I189" s="227"/>
      <c r="J189" s="209"/>
      <c r="K189" s="212" t="n">
        <v>3.962</v>
      </c>
      <c r="L189" s="209"/>
      <c r="M189" s="209"/>
      <c r="N189" s="209"/>
      <c r="O189" s="209"/>
      <c r="P189" s="209"/>
      <c r="Q189" s="209"/>
      <c r="R189" s="213"/>
      <c r="T189" s="214"/>
      <c r="U189" s="209"/>
      <c r="V189" s="209"/>
      <c r="W189" s="209"/>
      <c r="X189" s="209"/>
      <c r="Y189" s="209"/>
      <c r="Z189" s="209"/>
      <c r="AA189" s="215"/>
      <c r="AT189" s="216" t="s">
        <v>185</v>
      </c>
      <c r="AU189" s="216" t="s">
        <v>136</v>
      </c>
      <c r="AV189" s="207" t="s">
        <v>136</v>
      </c>
      <c r="AW189" s="207" t="s">
        <v>31</v>
      </c>
      <c r="AX189" s="207" t="s">
        <v>73</v>
      </c>
      <c r="AY189" s="216" t="s">
        <v>177</v>
      </c>
    </row>
    <row r="190" customFormat="false" ht="16.5" hidden="false" customHeight="true" outlineLevel="0" collapsed="false">
      <c r="A190" s="207"/>
      <c r="B190" s="208"/>
      <c r="C190" s="209"/>
      <c r="D190" s="209"/>
      <c r="E190" s="210"/>
      <c r="F190" s="227" t="s">
        <v>357</v>
      </c>
      <c r="G190" s="227"/>
      <c r="H190" s="227"/>
      <c r="I190" s="227"/>
      <c r="J190" s="209"/>
      <c r="K190" s="212" t="n">
        <v>4.186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16.5" hidden="false" customHeight="true" outlineLevel="0" collapsed="false">
      <c r="A191" s="207"/>
      <c r="B191" s="208"/>
      <c r="C191" s="209"/>
      <c r="D191" s="209"/>
      <c r="E191" s="210"/>
      <c r="F191" s="227" t="s">
        <v>312</v>
      </c>
      <c r="G191" s="227"/>
      <c r="H191" s="227"/>
      <c r="I191" s="227"/>
      <c r="J191" s="209"/>
      <c r="K191" s="212" t="n">
        <v>8.71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s="217" customFormat="true" ht="16.5" hidden="false" customHeight="true" outlineLevel="0" collapsed="false">
      <c r="B192" s="218"/>
      <c r="C192" s="219"/>
      <c r="D192" s="219"/>
      <c r="E192" s="220"/>
      <c r="F192" s="221" t="s">
        <v>186</v>
      </c>
      <c r="G192" s="221"/>
      <c r="H192" s="221"/>
      <c r="I192" s="221"/>
      <c r="J192" s="219"/>
      <c r="K192" s="222" t="n">
        <v>21.78</v>
      </c>
      <c r="L192" s="219"/>
      <c r="M192" s="219"/>
      <c r="N192" s="219"/>
      <c r="O192" s="219"/>
      <c r="P192" s="219"/>
      <c r="Q192" s="219"/>
      <c r="R192" s="223"/>
      <c r="T192" s="224"/>
      <c r="U192" s="219"/>
      <c r="V192" s="219"/>
      <c r="W192" s="219"/>
      <c r="X192" s="219"/>
      <c r="Y192" s="219"/>
      <c r="Z192" s="219"/>
      <c r="AA192" s="225"/>
      <c r="AT192" s="226" t="s">
        <v>185</v>
      </c>
      <c r="AU192" s="226" t="s">
        <v>136</v>
      </c>
      <c r="AV192" s="217" t="s">
        <v>182</v>
      </c>
      <c r="AW192" s="217" t="s">
        <v>31</v>
      </c>
      <c r="AX192" s="217" t="s">
        <v>81</v>
      </c>
      <c r="AY192" s="226" t="s">
        <v>177</v>
      </c>
    </row>
    <row r="193" s="32" customFormat="true" ht="25.5" hidden="false" customHeight="true" outlineLevel="0" collapsed="false">
      <c r="B193" s="162"/>
      <c r="C193" s="197" t="s">
        <v>276</v>
      </c>
      <c r="D193" s="197" t="s">
        <v>178</v>
      </c>
      <c r="E193" s="198" t="s">
        <v>297</v>
      </c>
      <c r="F193" s="199" t="s">
        <v>298</v>
      </c>
      <c r="G193" s="199"/>
      <c r="H193" s="199"/>
      <c r="I193" s="199"/>
      <c r="J193" s="200" t="s">
        <v>181</v>
      </c>
      <c r="K193" s="201" t="n">
        <v>21.78</v>
      </c>
      <c r="L193" s="202" t="n">
        <v>0</v>
      </c>
      <c r="M193" s="202"/>
      <c r="N193" s="203" t="n">
        <f aca="false">ROUND(L193*K193,2)</f>
        <v>0</v>
      </c>
      <c r="O193" s="203"/>
      <c r="P193" s="203"/>
      <c r="Q193" s="203"/>
      <c r="R193" s="164"/>
      <c r="T193" s="204"/>
      <c r="U193" s="44" t="s">
        <v>38</v>
      </c>
      <c r="V193" s="34"/>
      <c r="W193" s="205" t="n">
        <f aca="false">V193*K193</f>
        <v>0</v>
      </c>
      <c r="X193" s="205" t="n">
        <v>0</v>
      </c>
      <c r="Y193" s="205" t="n">
        <f aca="false">X193*K193</f>
        <v>0</v>
      </c>
      <c r="Z193" s="205" t="n">
        <v>0</v>
      </c>
      <c r="AA193" s="206" t="n">
        <f aca="false">Z193*K193</f>
        <v>0</v>
      </c>
      <c r="AR193" s="10" t="s">
        <v>227</v>
      </c>
      <c r="AT193" s="10" t="s">
        <v>178</v>
      </c>
      <c r="AU193" s="10" t="s">
        <v>136</v>
      </c>
      <c r="AY193" s="10" t="s">
        <v>177</v>
      </c>
      <c r="BE193" s="123" t="n">
        <f aca="false">IF(U193="základní",N193,0)</f>
        <v>0</v>
      </c>
      <c r="BF193" s="123" t="n">
        <f aca="false">IF(U193="snížená",N193,0)</f>
        <v>0</v>
      </c>
      <c r="BG193" s="123" t="n">
        <f aca="false">IF(U193="zákl. přenesená",N193,0)</f>
        <v>0</v>
      </c>
      <c r="BH193" s="123" t="n">
        <f aca="false">IF(U193="sníž. přenesená",N193,0)</f>
        <v>0</v>
      </c>
      <c r="BI193" s="123" t="n">
        <f aca="false">IF(U193="nulová",N193,0)</f>
        <v>0</v>
      </c>
      <c r="BJ193" s="10" t="s">
        <v>81</v>
      </c>
      <c r="BK193" s="123" t="n">
        <f aca="false">ROUND(L193*K193,2)</f>
        <v>0</v>
      </c>
      <c r="BL193" s="10" t="s">
        <v>227</v>
      </c>
      <c r="BM193" s="10" t="s">
        <v>494</v>
      </c>
    </row>
    <row r="194" s="207" customFormat="true" ht="16.5" hidden="false" customHeight="true" outlineLevel="0" collapsed="false">
      <c r="B194" s="208"/>
      <c r="C194" s="209"/>
      <c r="D194" s="209"/>
      <c r="E194" s="210"/>
      <c r="F194" s="211" t="s">
        <v>354</v>
      </c>
      <c r="G194" s="211"/>
      <c r="H194" s="211"/>
      <c r="I194" s="211"/>
      <c r="J194" s="209"/>
      <c r="K194" s="212" t="n">
        <v>2.598</v>
      </c>
      <c r="L194" s="209"/>
      <c r="M194" s="209"/>
      <c r="N194" s="209"/>
      <c r="O194" s="209"/>
      <c r="P194" s="209"/>
      <c r="Q194" s="209"/>
      <c r="R194" s="213"/>
      <c r="T194" s="214"/>
      <c r="U194" s="209"/>
      <c r="V194" s="209"/>
      <c r="W194" s="209"/>
      <c r="X194" s="209"/>
      <c r="Y194" s="209"/>
      <c r="Z194" s="209"/>
      <c r="AA194" s="215"/>
      <c r="AT194" s="216" t="s">
        <v>185</v>
      </c>
      <c r="AU194" s="216" t="s">
        <v>136</v>
      </c>
      <c r="AV194" s="207" t="s">
        <v>136</v>
      </c>
      <c r="AW194" s="207" t="s">
        <v>31</v>
      </c>
      <c r="AX194" s="207" t="s">
        <v>73</v>
      </c>
      <c r="AY194" s="216" t="s">
        <v>177</v>
      </c>
    </row>
    <row r="195" customFormat="false" ht="16.5" hidden="false" customHeight="true" outlineLevel="0" collapsed="false">
      <c r="A195" s="207"/>
      <c r="B195" s="208"/>
      <c r="C195" s="209"/>
      <c r="D195" s="209"/>
      <c r="E195" s="210"/>
      <c r="F195" s="227" t="s">
        <v>355</v>
      </c>
      <c r="G195" s="227"/>
      <c r="H195" s="227"/>
      <c r="I195" s="227"/>
      <c r="J195" s="209"/>
      <c r="K195" s="212" t="n">
        <v>2.324</v>
      </c>
      <c r="L195" s="209"/>
      <c r="M195" s="209"/>
      <c r="N195" s="209"/>
      <c r="O195" s="209"/>
      <c r="P195" s="209"/>
      <c r="Q195" s="209"/>
      <c r="R195" s="213"/>
      <c r="T195" s="214"/>
      <c r="U195" s="209"/>
      <c r="V195" s="209"/>
      <c r="W195" s="209"/>
      <c r="X195" s="209"/>
      <c r="Y195" s="209"/>
      <c r="Z195" s="209"/>
      <c r="AA195" s="215"/>
      <c r="AT195" s="216" t="s">
        <v>185</v>
      </c>
      <c r="AU195" s="216" t="s">
        <v>136</v>
      </c>
      <c r="AV195" s="207" t="s">
        <v>136</v>
      </c>
      <c r="AW195" s="207" t="s">
        <v>31</v>
      </c>
      <c r="AX195" s="207" t="s">
        <v>73</v>
      </c>
      <c r="AY195" s="216" t="s">
        <v>177</v>
      </c>
    </row>
    <row r="196" customFormat="false" ht="25.5" hidden="false" customHeight="true" outlineLevel="0" collapsed="false">
      <c r="A196" s="207"/>
      <c r="B196" s="208"/>
      <c r="C196" s="209"/>
      <c r="D196" s="209"/>
      <c r="E196" s="210"/>
      <c r="F196" s="227" t="s">
        <v>356</v>
      </c>
      <c r="G196" s="227"/>
      <c r="H196" s="227"/>
      <c r="I196" s="227"/>
      <c r="J196" s="209"/>
      <c r="K196" s="212" t="n">
        <v>3.962</v>
      </c>
      <c r="L196" s="209"/>
      <c r="M196" s="209"/>
      <c r="N196" s="209"/>
      <c r="O196" s="209"/>
      <c r="P196" s="209"/>
      <c r="Q196" s="209"/>
      <c r="R196" s="213"/>
      <c r="T196" s="214"/>
      <c r="U196" s="209"/>
      <c r="V196" s="209"/>
      <c r="W196" s="209"/>
      <c r="X196" s="209"/>
      <c r="Y196" s="209"/>
      <c r="Z196" s="209"/>
      <c r="AA196" s="215"/>
      <c r="AT196" s="216" t="s">
        <v>185</v>
      </c>
      <c r="AU196" s="216" t="s">
        <v>136</v>
      </c>
      <c r="AV196" s="207" t="s">
        <v>136</v>
      </c>
      <c r="AW196" s="207" t="s">
        <v>31</v>
      </c>
      <c r="AX196" s="207" t="s">
        <v>73</v>
      </c>
      <c r="AY196" s="216" t="s">
        <v>177</v>
      </c>
    </row>
    <row r="197" customFormat="false" ht="16.5" hidden="false" customHeight="true" outlineLevel="0" collapsed="false">
      <c r="A197" s="207"/>
      <c r="B197" s="208"/>
      <c r="C197" s="209"/>
      <c r="D197" s="209"/>
      <c r="E197" s="210"/>
      <c r="F197" s="227" t="s">
        <v>357</v>
      </c>
      <c r="G197" s="227"/>
      <c r="H197" s="227"/>
      <c r="I197" s="227"/>
      <c r="J197" s="209"/>
      <c r="K197" s="212" t="n">
        <v>4.186</v>
      </c>
      <c r="L197" s="209"/>
      <c r="M197" s="209"/>
      <c r="N197" s="209"/>
      <c r="O197" s="209"/>
      <c r="P197" s="209"/>
      <c r="Q197" s="209"/>
      <c r="R197" s="213"/>
      <c r="T197" s="214"/>
      <c r="U197" s="209"/>
      <c r="V197" s="209"/>
      <c r="W197" s="209"/>
      <c r="X197" s="209"/>
      <c r="Y197" s="209"/>
      <c r="Z197" s="209"/>
      <c r="AA197" s="215"/>
      <c r="AT197" s="216" t="s">
        <v>185</v>
      </c>
      <c r="AU197" s="216" t="s">
        <v>136</v>
      </c>
      <c r="AV197" s="207" t="s">
        <v>136</v>
      </c>
      <c r="AW197" s="207" t="s">
        <v>31</v>
      </c>
      <c r="AX197" s="207" t="s">
        <v>73</v>
      </c>
      <c r="AY197" s="216" t="s">
        <v>177</v>
      </c>
    </row>
    <row r="198" customFormat="false" ht="16.5" hidden="false" customHeight="true" outlineLevel="0" collapsed="false">
      <c r="A198" s="207"/>
      <c r="B198" s="208"/>
      <c r="C198" s="209"/>
      <c r="D198" s="209"/>
      <c r="E198" s="210"/>
      <c r="F198" s="227" t="s">
        <v>312</v>
      </c>
      <c r="G198" s="227"/>
      <c r="H198" s="227"/>
      <c r="I198" s="227"/>
      <c r="J198" s="209"/>
      <c r="K198" s="212" t="n">
        <v>8.71</v>
      </c>
      <c r="L198" s="209"/>
      <c r="M198" s="209"/>
      <c r="N198" s="209"/>
      <c r="O198" s="209"/>
      <c r="P198" s="209"/>
      <c r="Q198" s="209"/>
      <c r="R198" s="213"/>
      <c r="T198" s="214"/>
      <c r="U198" s="209"/>
      <c r="V198" s="209"/>
      <c r="W198" s="209"/>
      <c r="X198" s="209"/>
      <c r="Y198" s="209"/>
      <c r="Z198" s="209"/>
      <c r="AA198" s="215"/>
      <c r="AT198" s="216" t="s">
        <v>185</v>
      </c>
      <c r="AU198" s="216" t="s">
        <v>136</v>
      </c>
      <c r="AV198" s="207" t="s">
        <v>136</v>
      </c>
      <c r="AW198" s="207" t="s">
        <v>31</v>
      </c>
      <c r="AX198" s="207" t="s">
        <v>73</v>
      </c>
      <c r="AY198" s="216" t="s">
        <v>177</v>
      </c>
    </row>
    <row r="199" s="217" customFormat="true" ht="16.5" hidden="false" customHeight="true" outlineLevel="0" collapsed="false">
      <c r="B199" s="218"/>
      <c r="C199" s="219"/>
      <c r="D199" s="219"/>
      <c r="E199" s="220"/>
      <c r="F199" s="221" t="s">
        <v>186</v>
      </c>
      <c r="G199" s="221"/>
      <c r="H199" s="221"/>
      <c r="I199" s="221"/>
      <c r="J199" s="219"/>
      <c r="K199" s="222" t="n">
        <v>21.78</v>
      </c>
      <c r="L199" s="219"/>
      <c r="M199" s="219"/>
      <c r="N199" s="219"/>
      <c r="O199" s="219"/>
      <c r="P199" s="219"/>
      <c r="Q199" s="219"/>
      <c r="R199" s="223"/>
      <c r="T199" s="224"/>
      <c r="U199" s="219"/>
      <c r="V199" s="219"/>
      <c r="W199" s="219"/>
      <c r="X199" s="219"/>
      <c r="Y199" s="219"/>
      <c r="Z199" s="219"/>
      <c r="AA199" s="225"/>
      <c r="AT199" s="226" t="s">
        <v>185</v>
      </c>
      <c r="AU199" s="226" t="s">
        <v>136</v>
      </c>
      <c r="AV199" s="217" t="s">
        <v>182</v>
      </c>
      <c r="AW199" s="217" t="s">
        <v>31</v>
      </c>
      <c r="AX199" s="217" t="s">
        <v>81</v>
      </c>
      <c r="AY199" s="226" t="s">
        <v>177</v>
      </c>
    </row>
    <row r="200" s="32" customFormat="true" ht="25.5" hidden="false" customHeight="true" outlineLevel="0" collapsed="false">
      <c r="B200" s="162"/>
      <c r="C200" s="197" t="s">
        <v>281</v>
      </c>
      <c r="D200" s="197" t="s">
        <v>178</v>
      </c>
      <c r="E200" s="198" t="s">
        <v>301</v>
      </c>
      <c r="F200" s="199" t="s">
        <v>302</v>
      </c>
      <c r="G200" s="199"/>
      <c r="H200" s="199"/>
      <c r="I200" s="199"/>
      <c r="J200" s="200" t="s">
        <v>181</v>
      </c>
      <c r="K200" s="201" t="n">
        <v>8.71</v>
      </c>
      <c r="L200" s="202" t="n">
        <v>0</v>
      </c>
      <c r="M200" s="202"/>
      <c r="N200" s="203" t="n">
        <f aca="false">ROUND(L200*K200,2)</f>
        <v>0</v>
      </c>
      <c r="O200" s="203"/>
      <c r="P200" s="203"/>
      <c r="Q200" s="203"/>
      <c r="R200" s="164"/>
      <c r="T200" s="204"/>
      <c r="U200" s="44" t="s">
        <v>38</v>
      </c>
      <c r="V200" s="34"/>
      <c r="W200" s="205" t="n">
        <f aca="false">V200*K200</f>
        <v>0</v>
      </c>
      <c r="X200" s="205" t="n">
        <v>0</v>
      </c>
      <c r="Y200" s="205" t="n">
        <f aca="false">X200*K200</f>
        <v>0</v>
      </c>
      <c r="Z200" s="205" t="n">
        <v>0</v>
      </c>
      <c r="AA200" s="206" t="n">
        <f aca="false">Z200*K200</f>
        <v>0</v>
      </c>
      <c r="AR200" s="10" t="s">
        <v>227</v>
      </c>
      <c r="AT200" s="10" t="s">
        <v>178</v>
      </c>
      <c r="AU200" s="10" t="s">
        <v>136</v>
      </c>
      <c r="AY200" s="10" t="s">
        <v>177</v>
      </c>
      <c r="BE200" s="123" t="n">
        <f aca="false">IF(U200="základní",N200,0)</f>
        <v>0</v>
      </c>
      <c r="BF200" s="123" t="n">
        <f aca="false">IF(U200="snížená",N200,0)</f>
        <v>0</v>
      </c>
      <c r="BG200" s="123" t="n">
        <f aca="false">IF(U200="zákl. přenesená",N200,0)</f>
        <v>0</v>
      </c>
      <c r="BH200" s="123" t="n">
        <f aca="false">IF(U200="sníž. přenesená",N200,0)</f>
        <v>0</v>
      </c>
      <c r="BI200" s="123" t="n">
        <f aca="false">IF(U200="nulová",N200,0)</f>
        <v>0</v>
      </c>
      <c r="BJ200" s="10" t="s">
        <v>81</v>
      </c>
      <c r="BK200" s="123" t="n">
        <f aca="false">ROUND(L200*K200,2)</f>
        <v>0</v>
      </c>
      <c r="BL200" s="10" t="s">
        <v>227</v>
      </c>
      <c r="BM200" s="10" t="s">
        <v>495</v>
      </c>
    </row>
    <row r="201" s="207" customFormat="true" ht="16.5" hidden="false" customHeight="true" outlineLevel="0" collapsed="false">
      <c r="B201" s="208"/>
      <c r="C201" s="209"/>
      <c r="D201" s="209"/>
      <c r="E201" s="210"/>
      <c r="F201" s="211" t="s">
        <v>312</v>
      </c>
      <c r="G201" s="211"/>
      <c r="H201" s="211"/>
      <c r="I201" s="211"/>
      <c r="J201" s="209"/>
      <c r="K201" s="212" t="n">
        <v>8.71</v>
      </c>
      <c r="L201" s="209"/>
      <c r="M201" s="209"/>
      <c r="N201" s="209"/>
      <c r="O201" s="209"/>
      <c r="P201" s="209"/>
      <c r="Q201" s="209"/>
      <c r="R201" s="213"/>
      <c r="T201" s="214"/>
      <c r="U201" s="209"/>
      <c r="V201" s="209"/>
      <c r="W201" s="209"/>
      <c r="X201" s="209"/>
      <c r="Y201" s="209"/>
      <c r="Z201" s="209"/>
      <c r="AA201" s="215"/>
      <c r="AT201" s="216" t="s">
        <v>185</v>
      </c>
      <c r="AU201" s="216" t="s">
        <v>136</v>
      </c>
      <c r="AV201" s="207" t="s">
        <v>136</v>
      </c>
      <c r="AW201" s="207" t="s">
        <v>31</v>
      </c>
      <c r="AX201" s="207" t="s">
        <v>73</v>
      </c>
      <c r="AY201" s="216" t="s">
        <v>177</v>
      </c>
    </row>
    <row r="202" s="217" customFormat="true" ht="16.5" hidden="false" customHeight="true" outlineLevel="0" collapsed="false">
      <c r="B202" s="218"/>
      <c r="C202" s="219"/>
      <c r="D202" s="219"/>
      <c r="E202" s="220"/>
      <c r="F202" s="221" t="s">
        <v>186</v>
      </c>
      <c r="G202" s="221"/>
      <c r="H202" s="221"/>
      <c r="I202" s="221"/>
      <c r="J202" s="219"/>
      <c r="K202" s="222" t="n">
        <v>8.71</v>
      </c>
      <c r="L202" s="219"/>
      <c r="M202" s="219"/>
      <c r="N202" s="219"/>
      <c r="O202" s="219"/>
      <c r="P202" s="219"/>
      <c r="Q202" s="219"/>
      <c r="R202" s="223"/>
      <c r="T202" s="224"/>
      <c r="U202" s="219"/>
      <c r="V202" s="219"/>
      <c r="W202" s="219"/>
      <c r="X202" s="219"/>
      <c r="Y202" s="219"/>
      <c r="Z202" s="219"/>
      <c r="AA202" s="225"/>
      <c r="AT202" s="226" t="s">
        <v>185</v>
      </c>
      <c r="AU202" s="226" t="s">
        <v>136</v>
      </c>
      <c r="AV202" s="217" t="s">
        <v>182</v>
      </c>
      <c r="AW202" s="217" t="s">
        <v>31</v>
      </c>
      <c r="AX202" s="217" t="s">
        <v>81</v>
      </c>
      <c r="AY202" s="226" t="s">
        <v>177</v>
      </c>
    </row>
    <row r="203" s="32" customFormat="true" ht="38.25" hidden="false" customHeight="true" outlineLevel="0" collapsed="false">
      <c r="B203" s="162"/>
      <c r="C203" s="197" t="s">
        <v>285</v>
      </c>
      <c r="D203" s="197" t="s">
        <v>178</v>
      </c>
      <c r="E203" s="198" t="s">
        <v>305</v>
      </c>
      <c r="F203" s="199" t="s">
        <v>306</v>
      </c>
      <c r="G203" s="199"/>
      <c r="H203" s="199"/>
      <c r="I203" s="199"/>
      <c r="J203" s="200" t="s">
        <v>181</v>
      </c>
      <c r="K203" s="201" t="n">
        <v>8.71</v>
      </c>
      <c r="L203" s="202" t="n">
        <v>0</v>
      </c>
      <c r="M203" s="202"/>
      <c r="N203" s="203" t="n">
        <f aca="false">ROUND(L203*K203,2)</f>
        <v>0</v>
      </c>
      <c r="O203" s="203"/>
      <c r="P203" s="203"/>
      <c r="Q203" s="203"/>
      <c r="R203" s="164"/>
      <c r="T203" s="204"/>
      <c r="U203" s="44" t="s">
        <v>38</v>
      </c>
      <c r="V203" s="34"/>
      <c r="W203" s="205" t="n">
        <f aca="false">V203*K203</f>
        <v>0</v>
      </c>
      <c r="X203" s="205" t="n">
        <v>0</v>
      </c>
      <c r="Y203" s="205" t="n">
        <f aca="false">X203*K203</f>
        <v>0</v>
      </c>
      <c r="Z203" s="205" t="n">
        <v>0</v>
      </c>
      <c r="AA203" s="206" t="n">
        <f aca="false">Z203*K203</f>
        <v>0</v>
      </c>
      <c r="AR203" s="10" t="s">
        <v>227</v>
      </c>
      <c r="AT203" s="10" t="s">
        <v>178</v>
      </c>
      <c r="AU203" s="10" t="s">
        <v>136</v>
      </c>
      <c r="AY203" s="10" t="s">
        <v>177</v>
      </c>
      <c r="BE203" s="123" t="n">
        <f aca="false">IF(U203="základní",N203,0)</f>
        <v>0</v>
      </c>
      <c r="BF203" s="123" t="n">
        <f aca="false">IF(U203="snížená",N203,0)</f>
        <v>0</v>
      </c>
      <c r="BG203" s="123" t="n">
        <f aca="false">IF(U203="zákl. přenesená",N203,0)</f>
        <v>0</v>
      </c>
      <c r="BH203" s="123" t="n">
        <f aca="false">IF(U203="sníž. přenesená",N203,0)</f>
        <v>0</v>
      </c>
      <c r="BI203" s="123" t="n">
        <f aca="false">IF(U203="nulová",N203,0)</f>
        <v>0</v>
      </c>
      <c r="BJ203" s="10" t="s">
        <v>81</v>
      </c>
      <c r="BK203" s="123" t="n">
        <f aca="false">ROUND(L203*K203,2)</f>
        <v>0</v>
      </c>
      <c r="BL203" s="10" t="s">
        <v>227</v>
      </c>
      <c r="BM203" s="10" t="s">
        <v>496</v>
      </c>
    </row>
    <row r="204" s="207" customFormat="true" ht="16.5" hidden="false" customHeight="true" outlineLevel="0" collapsed="false">
      <c r="B204" s="208"/>
      <c r="C204" s="209"/>
      <c r="D204" s="209"/>
      <c r="E204" s="210"/>
      <c r="F204" s="211" t="s">
        <v>312</v>
      </c>
      <c r="G204" s="211"/>
      <c r="H204" s="211"/>
      <c r="I204" s="211"/>
      <c r="J204" s="209"/>
      <c r="K204" s="212" t="n">
        <v>8.71</v>
      </c>
      <c r="L204" s="209"/>
      <c r="M204" s="209"/>
      <c r="N204" s="209"/>
      <c r="O204" s="209"/>
      <c r="P204" s="209"/>
      <c r="Q204" s="209"/>
      <c r="R204" s="213"/>
      <c r="T204" s="214"/>
      <c r="U204" s="209"/>
      <c r="V204" s="209"/>
      <c r="W204" s="209"/>
      <c r="X204" s="209"/>
      <c r="Y204" s="209"/>
      <c r="Z204" s="209"/>
      <c r="AA204" s="215"/>
      <c r="AT204" s="216" t="s">
        <v>185</v>
      </c>
      <c r="AU204" s="216" t="s">
        <v>136</v>
      </c>
      <c r="AV204" s="207" t="s">
        <v>136</v>
      </c>
      <c r="AW204" s="207" t="s">
        <v>31</v>
      </c>
      <c r="AX204" s="207" t="s">
        <v>73</v>
      </c>
      <c r="AY204" s="216" t="s">
        <v>177</v>
      </c>
    </row>
    <row r="205" s="217" customFormat="true" ht="16.5" hidden="false" customHeight="true" outlineLevel="0" collapsed="false">
      <c r="B205" s="218"/>
      <c r="C205" s="219"/>
      <c r="D205" s="219"/>
      <c r="E205" s="220"/>
      <c r="F205" s="221" t="s">
        <v>186</v>
      </c>
      <c r="G205" s="221"/>
      <c r="H205" s="221"/>
      <c r="I205" s="221"/>
      <c r="J205" s="219"/>
      <c r="K205" s="222" t="n">
        <v>8.71</v>
      </c>
      <c r="L205" s="219"/>
      <c r="M205" s="219"/>
      <c r="N205" s="219"/>
      <c r="O205" s="219"/>
      <c r="P205" s="219"/>
      <c r="Q205" s="219"/>
      <c r="R205" s="223"/>
      <c r="T205" s="224"/>
      <c r="U205" s="219"/>
      <c r="V205" s="219"/>
      <c r="W205" s="219"/>
      <c r="X205" s="219"/>
      <c r="Y205" s="219"/>
      <c r="Z205" s="219"/>
      <c r="AA205" s="225"/>
      <c r="AT205" s="226" t="s">
        <v>185</v>
      </c>
      <c r="AU205" s="226" t="s">
        <v>136</v>
      </c>
      <c r="AV205" s="217" t="s">
        <v>182</v>
      </c>
      <c r="AW205" s="217" t="s">
        <v>31</v>
      </c>
      <c r="AX205" s="217" t="s">
        <v>81</v>
      </c>
      <c r="AY205" s="226" t="s">
        <v>177</v>
      </c>
    </row>
    <row r="206" s="32" customFormat="true" ht="49.9" hidden="false" customHeight="true" outlineLevel="0" collapsed="false">
      <c r="B206" s="33"/>
      <c r="C206" s="34"/>
      <c r="D206" s="186" t="s">
        <v>308</v>
      </c>
      <c r="E206" s="34"/>
      <c r="F206" s="34"/>
      <c r="G206" s="34"/>
      <c r="H206" s="34"/>
      <c r="I206" s="34"/>
      <c r="J206" s="34"/>
      <c r="K206" s="34"/>
      <c r="L206" s="34"/>
      <c r="M206" s="34"/>
      <c r="N206" s="187" t="n">
        <f aca="false">BK206</f>
        <v>0</v>
      </c>
      <c r="O206" s="187"/>
      <c r="P206" s="187"/>
      <c r="Q206" s="187"/>
      <c r="R206" s="35"/>
      <c r="T206" s="247"/>
      <c r="U206" s="59"/>
      <c r="V206" s="59"/>
      <c r="W206" s="59"/>
      <c r="X206" s="59"/>
      <c r="Y206" s="59"/>
      <c r="Z206" s="59"/>
      <c r="AA206" s="61"/>
      <c r="AT206" s="10" t="s">
        <v>72</v>
      </c>
      <c r="AU206" s="10" t="s">
        <v>73</v>
      </c>
      <c r="AY206" s="10" t="s">
        <v>309</v>
      </c>
      <c r="BK206" s="123" t="n">
        <v>0</v>
      </c>
    </row>
    <row r="207" customFormat="false" ht="6.95" hidden="false" customHeight="true" outlineLevel="0" collapsed="false">
      <c r="A207" s="32"/>
      <c r="B207" s="62"/>
      <c r="C207" s="63"/>
      <c r="D207" s="63"/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4"/>
    </row>
  </sheetData>
  <mergeCells count="200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F137:I137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L143:M143"/>
    <mergeCell ref="N143:Q143"/>
    <mergeCell ref="N144:Q144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L162:M162"/>
    <mergeCell ref="N162:Q162"/>
    <mergeCell ref="F163:I163"/>
    <mergeCell ref="F164:I164"/>
    <mergeCell ref="F165:I165"/>
    <mergeCell ref="F166:I166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N172:Q172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L183:M183"/>
    <mergeCell ref="N183:Q183"/>
    <mergeCell ref="F184:I184"/>
    <mergeCell ref="L184:M184"/>
    <mergeCell ref="N184:Q184"/>
    <mergeCell ref="N185:Q185"/>
    <mergeCell ref="F186:I186"/>
    <mergeCell ref="L186:M186"/>
    <mergeCell ref="N186:Q186"/>
    <mergeCell ref="F187:I187"/>
    <mergeCell ref="F188:I188"/>
    <mergeCell ref="F189:I189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97:I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4:I204"/>
    <mergeCell ref="F205:I205"/>
    <mergeCell ref="N206:Q206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201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96" activePane="bottomLeft" state="frozen"/>
      <selection pane="topLeft" activeCell="A1" activeCellId="0" sqref="A1"/>
      <selection pane="bottomLeft" activeCell="F146" activeCellId="0" sqref="F146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100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497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N98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(SUM(BE98:BE105)+SUM(BE123:BE199))</f>
        <v>0</v>
      </c>
      <c r="I32" s="142"/>
      <c r="J32" s="142"/>
      <c r="K32" s="34"/>
      <c r="L32" s="34"/>
      <c r="M32" s="142" t="n">
        <f aca="false">ROUND((SUM(BE98:BE105)+SUM(BE123:BE199)),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(SUM(BF98:BF105)+SUM(BF123:BF199))</f>
        <v>0</v>
      </c>
      <c r="I33" s="142"/>
      <c r="J33" s="142"/>
      <c r="K33" s="34"/>
      <c r="L33" s="34"/>
      <c r="M33" s="142" t="n">
        <f aca="false">ROUND((SUM(BF98:BF105)+SUM(BF123:BF199)),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(SUM(BG98:BG105)+SUM(BG123:BG199))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(SUM(BH98:BH105)+SUM(BH123:BH199))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(SUM(BI98:BI105)+SUM(BI123:BI199))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30 - místnost 220 WC - 30 - místnost 220 WC muži...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N123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N124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N125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N137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N143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150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N144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151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N152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152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N169</f>
        <v>0</v>
      </c>
      <c r="O95" s="119"/>
      <c r="P95" s="119"/>
      <c r="Q95" s="119"/>
      <c r="R95" s="158"/>
    </row>
    <row r="96" s="155" customFormat="true" ht="19.9" hidden="false" customHeight="true" outlineLevel="0" collapsed="false">
      <c r="B96" s="156"/>
      <c r="C96" s="157"/>
      <c r="D96" s="117" t="s">
        <v>153</v>
      </c>
      <c r="E96" s="157"/>
      <c r="F96" s="157"/>
      <c r="G96" s="157"/>
      <c r="H96" s="157"/>
      <c r="I96" s="157"/>
      <c r="J96" s="157"/>
      <c r="K96" s="157"/>
      <c r="L96" s="157"/>
      <c r="M96" s="157"/>
      <c r="N96" s="119" t="n">
        <f aca="false">N181</f>
        <v>0</v>
      </c>
      <c r="O96" s="119"/>
      <c r="P96" s="119"/>
      <c r="Q96" s="119"/>
      <c r="R96" s="158"/>
    </row>
    <row r="97" s="32" customFormat="true" ht="21.75" hidden="false" customHeight="true" outlineLevel="0" collapsed="false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5"/>
    </row>
    <row r="98" customFormat="false" ht="29.25" hidden="false" customHeight="true" outlineLevel="0" collapsed="false">
      <c r="A98" s="32"/>
      <c r="B98" s="33"/>
      <c r="C98" s="148" t="s">
        <v>154</v>
      </c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159" t="n">
        <f aca="false">ROUND(N99+N100+N101+N102+N103+N104,2)</f>
        <v>0</v>
      </c>
      <c r="O98" s="159"/>
      <c r="P98" s="159"/>
      <c r="Q98" s="159"/>
      <c r="R98" s="35"/>
      <c r="T98" s="160"/>
      <c r="U98" s="161" t="s">
        <v>37</v>
      </c>
    </row>
    <row r="99" customFormat="false" ht="18" hidden="false" customHeight="true" outlineLevel="0" collapsed="false">
      <c r="A99" s="32"/>
      <c r="B99" s="162"/>
      <c r="C99" s="163"/>
      <c r="D99" s="124" t="s">
        <v>155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157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158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159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24" t="s">
        <v>160</v>
      </c>
      <c r="E103" s="124"/>
      <c r="F103" s="124"/>
      <c r="G103" s="124"/>
      <c r="H103" s="124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66"/>
      <c r="U103" s="167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156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8" hidden="false" customHeight="true" outlineLevel="0" collapsed="false">
      <c r="A104" s="32"/>
      <c r="B104" s="162"/>
      <c r="C104" s="163"/>
      <c r="D104" s="170" t="s">
        <v>161</v>
      </c>
      <c r="E104" s="163"/>
      <c r="F104" s="163"/>
      <c r="G104" s="163"/>
      <c r="H104" s="163"/>
      <c r="I104" s="163"/>
      <c r="J104" s="163"/>
      <c r="K104" s="163"/>
      <c r="L104" s="163"/>
      <c r="M104" s="163"/>
      <c r="N104" s="118" t="n">
        <f aca="false">ROUND(N88*T104,2)</f>
        <v>0</v>
      </c>
      <c r="O104" s="118"/>
      <c r="P104" s="118"/>
      <c r="Q104" s="118"/>
      <c r="R104" s="164"/>
      <c r="S104" s="165"/>
      <c r="T104" s="171"/>
      <c r="U104" s="172" t="s">
        <v>40</v>
      </c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  <c r="AF104" s="165"/>
      <c r="AG104" s="165"/>
      <c r="AH104" s="165"/>
      <c r="AI104" s="165"/>
      <c r="AJ104" s="165"/>
      <c r="AK104" s="165"/>
      <c r="AL104" s="165"/>
      <c r="AM104" s="165"/>
      <c r="AN104" s="165"/>
      <c r="AO104" s="165"/>
      <c r="AP104" s="165"/>
      <c r="AQ104" s="165"/>
      <c r="AR104" s="165"/>
      <c r="AS104" s="165"/>
      <c r="AT104" s="165"/>
      <c r="AU104" s="165"/>
      <c r="AV104" s="165"/>
      <c r="AW104" s="165"/>
      <c r="AX104" s="165"/>
      <c r="AY104" s="168" t="s">
        <v>162</v>
      </c>
      <c r="AZ104" s="165"/>
      <c r="BA104" s="165"/>
      <c r="BB104" s="165"/>
      <c r="BC104" s="165"/>
      <c r="BD104" s="165"/>
      <c r="BE104" s="169" t="n">
        <f aca="false">IF(U104="základní",N104,0)</f>
        <v>0</v>
      </c>
      <c r="BF104" s="169" t="n">
        <f aca="false">IF(U104="snížená",N104,0)</f>
        <v>0</v>
      </c>
      <c r="BG104" s="169" t="n">
        <f aca="false">IF(U104="zákl. přenesená",N104,0)</f>
        <v>0</v>
      </c>
      <c r="BH104" s="169" t="n">
        <f aca="false">IF(U104="sníž. přenesená",N104,0)</f>
        <v>0</v>
      </c>
      <c r="BI104" s="169" t="n">
        <f aca="false">IF(U104="nulová",N104,0)</f>
        <v>0</v>
      </c>
      <c r="BJ104" s="168" t="s">
        <v>136</v>
      </c>
      <c r="BK104" s="165"/>
      <c r="BL104" s="165"/>
      <c r="BM104" s="165"/>
    </row>
    <row r="105" customFormat="false" ht="13.5" hidden="false" customHeight="false" outlineLevel="0" collapsed="false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5"/>
    </row>
    <row r="106" customFormat="false" ht="29.25" hidden="false" customHeight="true" outlineLevel="0" collapsed="false">
      <c r="A106" s="32"/>
      <c r="B106" s="33"/>
      <c r="C106" s="131" t="s">
        <v>130</v>
      </c>
      <c r="D106" s="132"/>
      <c r="E106" s="132"/>
      <c r="F106" s="132"/>
      <c r="G106" s="132"/>
      <c r="H106" s="132"/>
      <c r="I106" s="132"/>
      <c r="J106" s="132"/>
      <c r="K106" s="132"/>
      <c r="L106" s="133" t="n">
        <f aca="false">ROUND(SUM(N88+N98),2)</f>
        <v>0</v>
      </c>
      <c r="M106" s="133"/>
      <c r="N106" s="133"/>
      <c r="O106" s="133"/>
      <c r="P106" s="133"/>
      <c r="Q106" s="133"/>
      <c r="R106" s="35"/>
    </row>
    <row r="107" customFormat="false" ht="6.95" hidden="false" customHeight="true" outlineLevel="0" collapsed="false">
      <c r="A107" s="32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4"/>
    </row>
    <row r="111" s="32" customFormat="true" ht="6.95" hidden="false" customHeight="true" outlineLevel="0" collapsed="false"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  <c r="N111" s="66"/>
      <c r="O111" s="66"/>
      <c r="P111" s="66"/>
      <c r="Q111" s="66"/>
      <c r="R111" s="67"/>
    </row>
    <row r="112" customFormat="false" ht="36.95" hidden="false" customHeight="true" outlineLevel="0" collapsed="false">
      <c r="A112" s="32"/>
      <c r="B112" s="33"/>
      <c r="C112" s="15" t="s">
        <v>163</v>
      </c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35"/>
    </row>
    <row r="113" customFormat="false" ht="6.95" hidden="false" customHeight="true" outlineLevel="0" collapsed="false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customFormat="false" ht="30" hidden="false" customHeight="true" outlineLevel="0" collapsed="false">
      <c r="A114" s="32"/>
      <c r="B114" s="33"/>
      <c r="C114" s="25" t="s">
        <v>18</v>
      </c>
      <c r="D114" s="34"/>
      <c r="E114" s="34"/>
      <c r="F114" s="136" t="str">
        <f aca="false">F6</f>
        <v>201623_-_Rekonstrukce_luzkoveho_oddeleni(1)L2</v>
      </c>
      <c r="G114" s="136"/>
      <c r="H114" s="136"/>
      <c r="I114" s="136"/>
      <c r="J114" s="136"/>
      <c r="K114" s="136"/>
      <c r="L114" s="136"/>
      <c r="M114" s="136"/>
      <c r="N114" s="136"/>
      <c r="O114" s="136"/>
      <c r="P114" s="136"/>
      <c r="Q114" s="34"/>
      <c r="R114" s="35"/>
    </row>
    <row r="115" customFormat="false" ht="36.95" hidden="false" customHeight="true" outlineLevel="0" collapsed="false">
      <c r="A115" s="32"/>
      <c r="B115" s="33"/>
      <c r="C115" s="74" t="s">
        <v>138</v>
      </c>
      <c r="D115" s="34"/>
      <c r="E115" s="34"/>
      <c r="F115" s="76" t="str">
        <f aca="false">F7</f>
        <v>30 - místnost 220 WC - 30 - místnost 220 WC muži...</v>
      </c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34"/>
      <c r="R115" s="35"/>
    </row>
    <row r="116" customFormat="false" ht="6.95" hidden="false" customHeight="true" outlineLevel="0" collapsed="false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5"/>
    </row>
    <row r="117" customFormat="false" ht="18" hidden="false" customHeight="true" outlineLevel="0" collapsed="false">
      <c r="A117" s="32"/>
      <c r="B117" s="33"/>
      <c r="C117" s="25" t="s">
        <v>22</v>
      </c>
      <c r="D117" s="34"/>
      <c r="E117" s="34"/>
      <c r="F117" s="21" t="str">
        <f aca="false">F9</f>
        <v> </v>
      </c>
      <c r="G117" s="34"/>
      <c r="H117" s="34"/>
      <c r="I117" s="34"/>
      <c r="J117" s="34"/>
      <c r="K117" s="25" t="s">
        <v>24</v>
      </c>
      <c r="L117" s="34"/>
      <c r="M117" s="79" t="str">
        <f aca="false">IF(O9="","",O9)</f>
        <v>17. 11. 2017</v>
      </c>
      <c r="N117" s="79"/>
      <c r="O117" s="79"/>
      <c r="P117" s="79"/>
      <c r="Q117" s="34"/>
      <c r="R117" s="35"/>
    </row>
    <row r="118" customFormat="false" ht="6.95" hidden="false" customHeight="true" outlineLevel="0" collapsed="false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5"/>
    </row>
    <row r="119" customFormat="false" ht="15" hidden="false" customHeight="false" outlineLevel="0" collapsed="false">
      <c r="A119" s="32"/>
      <c r="B119" s="33"/>
      <c r="C119" s="25" t="s">
        <v>26</v>
      </c>
      <c r="D119" s="34"/>
      <c r="E119" s="34"/>
      <c r="F119" s="21" t="str">
        <f aca="false">E12</f>
        <v> </v>
      </c>
      <c r="G119" s="34"/>
      <c r="H119" s="34"/>
      <c r="I119" s="34"/>
      <c r="J119" s="34"/>
      <c r="K119" s="25" t="s">
        <v>30</v>
      </c>
      <c r="L119" s="34"/>
      <c r="M119" s="21" t="str">
        <f aca="false">E18</f>
        <v> </v>
      </c>
      <c r="N119" s="21"/>
      <c r="O119" s="21"/>
      <c r="P119" s="21"/>
      <c r="Q119" s="21"/>
      <c r="R119" s="35"/>
    </row>
    <row r="120" customFormat="false" ht="14.45" hidden="false" customHeight="true" outlineLevel="0" collapsed="false">
      <c r="A120" s="32"/>
      <c r="B120" s="33"/>
      <c r="C120" s="25" t="s">
        <v>29</v>
      </c>
      <c r="D120" s="34"/>
      <c r="E120" s="34"/>
      <c r="F120" s="21" t="str">
        <f aca="false">IF(E15="","",E15)</f>
        <v> </v>
      </c>
      <c r="G120" s="34"/>
      <c r="H120" s="34"/>
      <c r="I120" s="34"/>
      <c r="J120" s="34"/>
      <c r="K120" s="25" t="s">
        <v>32</v>
      </c>
      <c r="L120" s="34"/>
      <c r="M120" s="21" t="str">
        <f aca="false">E21</f>
        <v> </v>
      </c>
      <c r="N120" s="21"/>
      <c r="O120" s="21"/>
      <c r="P120" s="21"/>
      <c r="Q120" s="21"/>
      <c r="R120" s="35"/>
    </row>
    <row r="121" customFormat="false" ht="10.35" hidden="false" customHeight="true" outlineLevel="0" collapsed="false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5"/>
    </row>
    <row r="122" s="173" customFormat="true" ht="29.25" hidden="false" customHeight="true" outlineLevel="0" collapsed="false">
      <c r="B122" s="174"/>
      <c r="C122" s="175" t="s">
        <v>164</v>
      </c>
      <c r="D122" s="176" t="s">
        <v>165</v>
      </c>
      <c r="E122" s="176" t="s">
        <v>55</v>
      </c>
      <c r="F122" s="176" t="s">
        <v>166</v>
      </c>
      <c r="G122" s="176"/>
      <c r="H122" s="176"/>
      <c r="I122" s="176"/>
      <c r="J122" s="176" t="s">
        <v>167</v>
      </c>
      <c r="K122" s="176" t="s">
        <v>168</v>
      </c>
      <c r="L122" s="176" t="s">
        <v>169</v>
      </c>
      <c r="M122" s="176"/>
      <c r="N122" s="177" t="s">
        <v>143</v>
      </c>
      <c r="O122" s="177"/>
      <c r="P122" s="177"/>
      <c r="Q122" s="177"/>
      <c r="R122" s="178"/>
      <c r="T122" s="86" t="s">
        <v>170</v>
      </c>
      <c r="U122" s="87" t="s">
        <v>37</v>
      </c>
      <c r="V122" s="87" t="s">
        <v>171</v>
      </c>
      <c r="W122" s="87" t="s">
        <v>172</v>
      </c>
      <c r="X122" s="87" t="s">
        <v>173</v>
      </c>
      <c r="Y122" s="87" t="s">
        <v>174</v>
      </c>
      <c r="Z122" s="87" t="s">
        <v>175</v>
      </c>
      <c r="AA122" s="88" t="s">
        <v>176</v>
      </c>
    </row>
    <row r="123" s="32" customFormat="true" ht="29.25" hidden="false" customHeight="true" outlineLevel="0" collapsed="false">
      <c r="B123" s="33"/>
      <c r="C123" s="90" t="s">
        <v>140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179" t="n">
        <f aca="false">BK123</f>
        <v>0</v>
      </c>
      <c r="O123" s="179"/>
      <c r="P123" s="179"/>
      <c r="Q123" s="179"/>
      <c r="R123" s="35"/>
      <c r="T123" s="89"/>
      <c r="U123" s="54"/>
      <c r="V123" s="54"/>
      <c r="W123" s="180" t="n">
        <f aca="false">W124+W143+W200</f>
        <v>0</v>
      </c>
      <c r="X123" s="54"/>
      <c r="Y123" s="180" t="n">
        <f aca="false">Y124+Y143+Y200</f>
        <v>0</v>
      </c>
      <c r="Z123" s="54"/>
      <c r="AA123" s="181" t="n">
        <f aca="false">AA124+AA143+AA200</f>
        <v>0</v>
      </c>
      <c r="AT123" s="10" t="s">
        <v>72</v>
      </c>
      <c r="AU123" s="10" t="s">
        <v>145</v>
      </c>
      <c r="BK123" s="182" t="n">
        <f aca="false">BK124+BK143+BK200</f>
        <v>0</v>
      </c>
    </row>
    <row r="124" s="183" customFormat="true" ht="37.35" hidden="false" customHeight="true" outlineLevel="0" collapsed="false">
      <c r="B124" s="184"/>
      <c r="C124" s="185"/>
      <c r="D124" s="186" t="s">
        <v>146</v>
      </c>
      <c r="E124" s="186"/>
      <c r="F124" s="186"/>
      <c r="G124" s="186"/>
      <c r="H124" s="186"/>
      <c r="I124" s="186"/>
      <c r="J124" s="186"/>
      <c r="K124" s="186"/>
      <c r="L124" s="186"/>
      <c r="M124" s="186"/>
      <c r="N124" s="187" t="n">
        <f aca="false">BK124</f>
        <v>0</v>
      </c>
      <c r="O124" s="187"/>
      <c r="P124" s="187"/>
      <c r="Q124" s="187"/>
      <c r="R124" s="188"/>
      <c r="T124" s="189"/>
      <c r="U124" s="185"/>
      <c r="V124" s="185"/>
      <c r="W124" s="190" t="n">
        <f aca="false">W125+W137</f>
        <v>0</v>
      </c>
      <c r="X124" s="185"/>
      <c r="Y124" s="190" t="n">
        <f aca="false">Y125+Y137</f>
        <v>0</v>
      </c>
      <c r="Z124" s="185"/>
      <c r="AA124" s="191" t="n">
        <f aca="false">AA125+AA137</f>
        <v>0</v>
      </c>
      <c r="AR124" s="192" t="s">
        <v>81</v>
      </c>
      <c r="AT124" s="193" t="s">
        <v>72</v>
      </c>
      <c r="AU124" s="193" t="s">
        <v>73</v>
      </c>
      <c r="AY124" s="192" t="s">
        <v>177</v>
      </c>
      <c r="BK124" s="194" t="n">
        <f aca="false">BK125+BK137</f>
        <v>0</v>
      </c>
    </row>
    <row r="125" customFormat="false" ht="19.9" hidden="false" customHeight="true" outlineLevel="0" collapsed="false">
      <c r="A125" s="183"/>
      <c r="B125" s="184"/>
      <c r="C125" s="185"/>
      <c r="D125" s="195" t="s">
        <v>147</v>
      </c>
      <c r="E125" s="195"/>
      <c r="F125" s="195"/>
      <c r="G125" s="195"/>
      <c r="H125" s="195"/>
      <c r="I125" s="195"/>
      <c r="J125" s="195"/>
      <c r="K125" s="195"/>
      <c r="L125" s="195"/>
      <c r="M125" s="195"/>
      <c r="N125" s="196" t="n">
        <f aca="false">BK125</f>
        <v>0</v>
      </c>
      <c r="O125" s="196"/>
      <c r="P125" s="196"/>
      <c r="Q125" s="196"/>
      <c r="R125" s="188"/>
      <c r="T125" s="189"/>
      <c r="U125" s="185"/>
      <c r="V125" s="185"/>
      <c r="W125" s="190" t="n">
        <f aca="false">SUM(W126:W136)</f>
        <v>0</v>
      </c>
      <c r="X125" s="185"/>
      <c r="Y125" s="190" t="n">
        <f aca="false">SUM(Y126:Y136)</f>
        <v>0</v>
      </c>
      <c r="Z125" s="185"/>
      <c r="AA125" s="191" t="n">
        <f aca="false">SUM(AA126:AA136)</f>
        <v>0</v>
      </c>
      <c r="AR125" s="192" t="s">
        <v>81</v>
      </c>
      <c r="AT125" s="193" t="s">
        <v>72</v>
      </c>
      <c r="AU125" s="193" t="s">
        <v>81</v>
      </c>
      <c r="AY125" s="192" t="s">
        <v>177</v>
      </c>
      <c r="BK125" s="194" t="n">
        <f aca="false">SUM(BK126:BK136)</f>
        <v>0</v>
      </c>
    </row>
    <row r="126" s="32" customFormat="true" ht="25.5" hidden="false" customHeight="true" outlineLevel="0" collapsed="false">
      <c r="B126" s="162"/>
      <c r="C126" s="197" t="s">
        <v>81</v>
      </c>
      <c r="D126" s="197" t="s">
        <v>178</v>
      </c>
      <c r="E126" s="198" t="s">
        <v>179</v>
      </c>
      <c r="F126" s="199" t="s">
        <v>180</v>
      </c>
      <c r="G126" s="199"/>
      <c r="H126" s="199"/>
      <c r="I126" s="199"/>
      <c r="J126" s="200" t="s">
        <v>181</v>
      </c>
      <c r="K126" s="201" t="n">
        <v>6.97</v>
      </c>
      <c r="L126" s="202" t="n">
        <v>0</v>
      </c>
      <c r="M126" s="202"/>
      <c r="N126" s="203" t="n">
        <f aca="false">ROUND(L126*K126,2)</f>
        <v>0</v>
      </c>
      <c r="O126" s="203"/>
      <c r="P126" s="203"/>
      <c r="Q126" s="203"/>
      <c r="R126" s="164"/>
      <c r="T126" s="204"/>
      <c r="U126" s="44" t="s">
        <v>38</v>
      </c>
      <c r="V126" s="34"/>
      <c r="W126" s="205" t="n">
        <f aca="false">V126*K126</f>
        <v>0</v>
      </c>
      <c r="X126" s="205" t="n">
        <v>0</v>
      </c>
      <c r="Y126" s="205" t="n">
        <f aca="false">X126*K126</f>
        <v>0</v>
      </c>
      <c r="Z126" s="205" t="n">
        <v>0</v>
      </c>
      <c r="AA126" s="206" t="n">
        <f aca="false">Z126*K126</f>
        <v>0</v>
      </c>
      <c r="AR126" s="10" t="s">
        <v>182</v>
      </c>
      <c r="AT126" s="10" t="s">
        <v>178</v>
      </c>
      <c r="AU126" s="10" t="s">
        <v>136</v>
      </c>
      <c r="AY126" s="10" t="s">
        <v>177</v>
      </c>
      <c r="BE126" s="123" t="n">
        <f aca="false">IF(U126="základní",N126,0)</f>
        <v>0</v>
      </c>
      <c r="BF126" s="123" t="n">
        <f aca="false">IF(U126="snížená",N126,0)</f>
        <v>0</v>
      </c>
      <c r="BG126" s="123" t="n">
        <f aca="false">IF(U126="zákl. přenesená",N126,0)</f>
        <v>0</v>
      </c>
      <c r="BH126" s="123" t="n">
        <f aca="false">IF(U126="sníž. přenesená",N126,0)</f>
        <v>0</v>
      </c>
      <c r="BI126" s="123" t="n">
        <f aca="false">IF(U126="nulová",N126,0)</f>
        <v>0</v>
      </c>
      <c r="BJ126" s="10" t="s">
        <v>81</v>
      </c>
      <c r="BK126" s="123" t="n">
        <f aca="false">ROUND(L126*K126,2)</f>
        <v>0</v>
      </c>
      <c r="BL126" s="10" t="s">
        <v>182</v>
      </c>
      <c r="BM126" s="10" t="s">
        <v>498</v>
      </c>
    </row>
    <row r="127" s="207" customFormat="true" ht="16.5" hidden="false" customHeight="true" outlineLevel="0" collapsed="false">
      <c r="B127" s="208"/>
      <c r="C127" s="209"/>
      <c r="D127" s="209"/>
      <c r="E127" s="210"/>
      <c r="F127" s="211" t="s">
        <v>364</v>
      </c>
      <c r="G127" s="211"/>
      <c r="H127" s="211"/>
      <c r="I127" s="211"/>
      <c r="J127" s="209"/>
      <c r="K127" s="212" t="n">
        <v>6.97</v>
      </c>
      <c r="L127" s="209"/>
      <c r="M127" s="209"/>
      <c r="N127" s="209"/>
      <c r="O127" s="209"/>
      <c r="P127" s="209"/>
      <c r="Q127" s="209"/>
      <c r="R127" s="213"/>
      <c r="T127" s="214"/>
      <c r="U127" s="209"/>
      <c r="V127" s="209"/>
      <c r="W127" s="209"/>
      <c r="X127" s="209"/>
      <c r="Y127" s="209"/>
      <c r="Z127" s="209"/>
      <c r="AA127" s="215"/>
      <c r="AT127" s="216" t="s">
        <v>185</v>
      </c>
      <c r="AU127" s="216" t="s">
        <v>136</v>
      </c>
      <c r="AV127" s="207" t="s">
        <v>136</v>
      </c>
      <c r="AW127" s="207" t="s">
        <v>31</v>
      </c>
      <c r="AX127" s="207" t="s">
        <v>73</v>
      </c>
      <c r="AY127" s="216" t="s">
        <v>177</v>
      </c>
    </row>
    <row r="128" s="217" customFormat="true" ht="16.5" hidden="false" customHeight="true" outlineLevel="0" collapsed="false">
      <c r="B128" s="218"/>
      <c r="C128" s="219"/>
      <c r="D128" s="219"/>
      <c r="E128" s="220"/>
      <c r="F128" s="221" t="s">
        <v>186</v>
      </c>
      <c r="G128" s="221"/>
      <c r="H128" s="221"/>
      <c r="I128" s="221"/>
      <c r="J128" s="219"/>
      <c r="K128" s="222" t="n">
        <v>6.97</v>
      </c>
      <c r="L128" s="219"/>
      <c r="M128" s="219"/>
      <c r="N128" s="219"/>
      <c r="O128" s="219"/>
      <c r="P128" s="219"/>
      <c r="Q128" s="219"/>
      <c r="R128" s="223"/>
      <c r="T128" s="224"/>
      <c r="U128" s="219"/>
      <c r="V128" s="219"/>
      <c r="W128" s="219"/>
      <c r="X128" s="219"/>
      <c r="Y128" s="219"/>
      <c r="Z128" s="219"/>
      <c r="AA128" s="225"/>
      <c r="AT128" s="226" t="s">
        <v>185</v>
      </c>
      <c r="AU128" s="226" t="s">
        <v>136</v>
      </c>
      <c r="AV128" s="217" t="s">
        <v>182</v>
      </c>
      <c r="AW128" s="217" t="s">
        <v>31</v>
      </c>
      <c r="AX128" s="217" t="s">
        <v>81</v>
      </c>
      <c r="AY128" s="226" t="s">
        <v>177</v>
      </c>
    </row>
    <row r="129" s="32" customFormat="true" ht="38.25" hidden="false" customHeight="true" outlineLevel="0" collapsed="false">
      <c r="B129" s="162"/>
      <c r="C129" s="197" t="s">
        <v>136</v>
      </c>
      <c r="D129" s="197" t="s">
        <v>178</v>
      </c>
      <c r="E129" s="198" t="s">
        <v>187</v>
      </c>
      <c r="F129" s="199" t="s">
        <v>188</v>
      </c>
      <c r="G129" s="199"/>
      <c r="H129" s="199"/>
      <c r="I129" s="199"/>
      <c r="J129" s="200" t="s">
        <v>181</v>
      </c>
      <c r="K129" s="201" t="n">
        <v>6.97</v>
      </c>
      <c r="L129" s="202" t="n">
        <v>0</v>
      </c>
      <c r="M129" s="202"/>
      <c r="N129" s="203" t="n">
        <f aca="false">ROUND(L129*K129,2)</f>
        <v>0</v>
      </c>
      <c r="O129" s="203"/>
      <c r="P129" s="203"/>
      <c r="Q129" s="203"/>
      <c r="R129" s="164"/>
      <c r="T129" s="204"/>
      <c r="U129" s="44" t="s">
        <v>38</v>
      </c>
      <c r="V129" s="34"/>
      <c r="W129" s="205" t="n">
        <f aca="false">V129*K129</f>
        <v>0</v>
      </c>
      <c r="X129" s="205" t="n">
        <v>0</v>
      </c>
      <c r="Y129" s="205" t="n">
        <f aca="false">X129*K129</f>
        <v>0</v>
      </c>
      <c r="Z129" s="205" t="n">
        <v>0</v>
      </c>
      <c r="AA129" s="206" t="n">
        <f aca="false">Z129*K129</f>
        <v>0</v>
      </c>
      <c r="AR129" s="10" t="s">
        <v>182</v>
      </c>
      <c r="AT129" s="10" t="s">
        <v>178</v>
      </c>
      <c r="AU129" s="10" t="s">
        <v>136</v>
      </c>
      <c r="AY129" s="10" t="s">
        <v>177</v>
      </c>
      <c r="BE129" s="123" t="n">
        <f aca="false">IF(U129="základní",N129,0)</f>
        <v>0</v>
      </c>
      <c r="BF129" s="123" t="n">
        <f aca="false">IF(U129="snížená",N129,0)</f>
        <v>0</v>
      </c>
      <c r="BG129" s="123" t="n">
        <f aca="false">IF(U129="zákl. přenesená",N129,0)</f>
        <v>0</v>
      </c>
      <c r="BH129" s="123" t="n">
        <f aca="false">IF(U129="sníž. přenesená",N129,0)</f>
        <v>0</v>
      </c>
      <c r="BI129" s="123" t="n">
        <f aca="false">IF(U129="nulová",N129,0)</f>
        <v>0</v>
      </c>
      <c r="BJ129" s="10" t="s">
        <v>81</v>
      </c>
      <c r="BK129" s="123" t="n">
        <f aca="false">ROUND(L129*K129,2)</f>
        <v>0</v>
      </c>
      <c r="BL129" s="10" t="s">
        <v>182</v>
      </c>
      <c r="BM129" s="10" t="s">
        <v>499</v>
      </c>
    </row>
    <row r="130" s="207" customFormat="true" ht="16.5" hidden="false" customHeight="true" outlineLevel="0" collapsed="false">
      <c r="B130" s="208"/>
      <c r="C130" s="209"/>
      <c r="D130" s="209"/>
      <c r="E130" s="210"/>
      <c r="F130" s="211" t="s">
        <v>364</v>
      </c>
      <c r="G130" s="211"/>
      <c r="H130" s="211"/>
      <c r="I130" s="211"/>
      <c r="J130" s="209"/>
      <c r="K130" s="212" t="n">
        <v>6.97</v>
      </c>
      <c r="L130" s="209"/>
      <c r="M130" s="209"/>
      <c r="N130" s="209"/>
      <c r="O130" s="209"/>
      <c r="P130" s="209"/>
      <c r="Q130" s="209"/>
      <c r="R130" s="213"/>
      <c r="T130" s="214"/>
      <c r="U130" s="209"/>
      <c r="V130" s="209"/>
      <c r="W130" s="209"/>
      <c r="X130" s="209"/>
      <c r="Y130" s="209"/>
      <c r="Z130" s="209"/>
      <c r="AA130" s="215"/>
      <c r="AT130" s="216" t="s">
        <v>185</v>
      </c>
      <c r="AU130" s="216" t="s">
        <v>136</v>
      </c>
      <c r="AV130" s="207" t="s">
        <v>136</v>
      </c>
      <c r="AW130" s="207" t="s">
        <v>31</v>
      </c>
      <c r="AX130" s="207" t="s">
        <v>73</v>
      </c>
      <c r="AY130" s="216" t="s">
        <v>177</v>
      </c>
    </row>
    <row r="131" s="217" customFormat="true" ht="16.5" hidden="false" customHeight="true" outlineLevel="0" collapsed="false">
      <c r="B131" s="218"/>
      <c r="C131" s="219"/>
      <c r="D131" s="219"/>
      <c r="E131" s="220"/>
      <c r="F131" s="221" t="s">
        <v>186</v>
      </c>
      <c r="G131" s="221"/>
      <c r="H131" s="221"/>
      <c r="I131" s="221"/>
      <c r="J131" s="219"/>
      <c r="K131" s="222" t="n">
        <v>6.97</v>
      </c>
      <c r="L131" s="219"/>
      <c r="M131" s="219"/>
      <c r="N131" s="219"/>
      <c r="O131" s="219"/>
      <c r="P131" s="219"/>
      <c r="Q131" s="219"/>
      <c r="R131" s="223"/>
      <c r="T131" s="224"/>
      <c r="U131" s="219"/>
      <c r="V131" s="219"/>
      <c r="W131" s="219"/>
      <c r="X131" s="219"/>
      <c r="Y131" s="219"/>
      <c r="Z131" s="219"/>
      <c r="AA131" s="225"/>
      <c r="AT131" s="226" t="s">
        <v>185</v>
      </c>
      <c r="AU131" s="226" t="s">
        <v>136</v>
      </c>
      <c r="AV131" s="217" t="s">
        <v>182</v>
      </c>
      <c r="AW131" s="217" t="s">
        <v>31</v>
      </c>
      <c r="AX131" s="217" t="s">
        <v>81</v>
      </c>
      <c r="AY131" s="226" t="s">
        <v>177</v>
      </c>
    </row>
    <row r="132" s="32" customFormat="true" ht="25.5" hidden="false" customHeight="true" outlineLevel="0" collapsed="false">
      <c r="B132" s="162"/>
      <c r="C132" s="197" t="s">
        <v>190</v>
      </c>
      <c r="D132" s="197" t="s">
        <v>178</v>
      </c>
      <c r="E132" s="198" t="s">
        <v>204</v>
      </c>
      <c r="F132" s="199" t="s">
        <v>205</v>
      </c>
      <c r="G132" s="199"/>
      <c r="H132" s="199"/>
      <c r="I132" s="199"/>
      <c r="J132" s="200" t="s">
        <v>181</v>
      </c>
      <c r="K132" s="201" t="n">
        <v>20.79</v>
      </c>
      <c r="L132" s="202" t="n">
        <v>0</v>
      </c>
      <c r="M132" s="202"/>
      <c r="N132" s="203" t="n">
        <f aca="false">ROUND(L132*K132,2)</f>
        <v>0</v>
      </c>
      <c r="O132" s="203"/>
      <c r="P132" s="203"/>
      <c r="Q132" s="203"/>
      <c r="R132" s="164"/>
      <c r="T132" s="204"/>
      <c r="U132" s="44" t="s">
        <v>38</v>
      </c>
      <c r="V132" s="34"/>
      <c r="W132" s="205" t="n">
        <f aca="false">V132*K132</f>
        <v>0</v>
      </c>
      <c r="X132" s="205" t="n">
        <v>0</v>
      </c>
      <c r="Y132" s="205" t="n">
        <f aca="false">X132*K132</f>
        <v>0</v>
      </c>
      <c r="Z132" s="205" t="n">
        <v>0</v>
      </c>
      <c r="AA132" s="206" t="n">
        <f aca="false">Z132*K132</f>
        <v>0</v>
      </c>
      <c r="AR132" s="10" t="s">
        <v>182</v>
      </c>
      <c r="AT132" s="10" t="s">
        <v>178</v>
      </c>
      <c r="AU132" s="10" t="s">
        <v>136</v>
      </c>
      <c r="AY132" s="10" t="s">
        <v>177</v>
      </c>
      <c r="BE132" s="123" t="n">
        <f aca="false">IF(U132="základní",N132,0)</f>
        <v>0</v>
      </c>
      <c r="BF132" s="123" t="n">
        <f aca="false">IF(U132="snížená",N132,0)</f>
        <v>0</v>
      </c>
      <c r="BG132" s="123" t="n">
        <f aca="false">IF(U132="zákl. přenesená",N132,0)</f>
        <v>0</v>
      </c>
      <c r="BH132" s="123" t="n">
        <f aca="false">IF(U132="sníž. přenesená",N132,0)</f>
        <v>0</v>
      </c>
      <c r="BI132" s="123" t="n">
        <f aca="false">IF(U132="nulová",N132,0)</f>
        <v>0</v>
      </c>
      <c r="BJ132" s="10" t="s">
        <v>81</v>
      </c>
      <c r="BK132" s="123" t="n">
        <f aca="false">ROUND(L132*K132,2)</f>
        <v>0</v>
      </c>
      <c r="BL132" s="10" t="s">
        <v>182</v>
      </c>
      <c r="BM132" s="10" t="s">
        <v>500</v>
      </c>
    </row>
    <row r="133" s="207" customFormat="true" ht="16.5" hidden="false" customHeight="true" outlineLevel="0" collapsed="false">
      <c r="B133" s="208"/>
      <c r="C133" s="209"/>
      <c r="D133" s="209"/>
      <c r="E133" s="210"/>
      <c r="F133" s="211" t="s">
        <v>368</v>
      </c>
      <c r="G133" s="211"/>
      <c r="H133" s="211"/>
      <c r="I133" s="211"/>
      <c r="J133" s="209"/>
      <c r="K133" s="212" t="n">
        <v>6.57</v>
      </c>
      <c r="L133" s="209"/>
      <c r="M133" s="209"/>
      <c r="N133" s="209"/>
      <c r="O133" s="209"/>
      <c r="P133" s="209"/>
      <c r="Q133" s="209"/>
      <c r="R133" s="213"/>
      <c r="T133" s="214"/>
      <c r="U133" s="209"/>
      <c r="V133" s="209"/>
      <c r="W133" s="209"/>
      <c r="X133" s="209"/>
      <c r="Y133" s="209"/>
      <c r="Z133" s="209"/>
      <c r="AA133" s="215"/>
      <c r="AT133" s="216" t="s">
        <v>185</v>
      </c>
      <c r="AU133" s="216" t="s">
        <v>136</v>
      </c>
      <c r="AV133" s="207" t="s">
        <v>136</v>
      </c>
      <c r="AW133" s="207" t="s">
        <v>31</v>
      </c>
      <c r="AX133" s="207" t="s">
        <v>73</v>
      </c>
      <c r="AY133" s="216" t="s">
        <v>177</v>
      </c>
    </row>
    <row r="134" customFormat="false" ht="16.5" hidden="false" customHeight="true" outlineLevel="0" collapsed="false">
      <c r="A134" s="207"/>
      <c r="B134" s="208"/>
      <c r="C134" s="209"/>
      <c r="D134" s="209"/>
      <c r="E134" s="210"/>
      <c r="F134" s="227" t="s">
        <v>369</v>
      </c>
      <c r="G134" s="227"/>
      <c r="H134" s="227"/>
      <c r="I134" s="227"/>
      <c r="J134" s="209"/>
      <c r="K134" s="212" t="n">
        <v>7.47</v>
      </c>
      <c r="L134" s="209"/>
      <c r="M134" s="209"/>
      <c r="N134" s="209"/>
      <c r="O134" s="209"/>
      <c r="P134" s="209"/>
      <c r="Q134" s="209"/>
      <c r="R134" s="213"/>
      <c r="T134" s="214"/>
      <c r="U134" s="209"/>
      <c r="V134" s="209"/>
      <c r="W134" s="209"/>
      <c r="X134" s="209"/>
      <c r="Y134" s="209"/>
      <c r="Z134" s="209"/>
      <c r="AA134" s="215"/>
      <c r="AT134" s="216" t="s">
        <v>185</v>
      </c>
      <c r="AU134" s="216" t="s">
        <v>136</v>
      </c>
      <c r="AV134" s="207" t="s">
        <v>136</v>
      </c>
      <c r="AW134" s="207" t="s">
        <v>31</v>
      </c>
      <c r="AX134" s="207" t="s">
        <v>73</v>
      </c>
      <c r="AY134" s="216" t="s">
        <v>177</v>
      </c>
    </row>
    <row r="135" customFormat="false" ht="16.5" hidden="false" customHeight="true" outlineLevel="0" collapsed="false">
      <c r="A135" s="207"/>
      <c r="B135" s="208"/>
      <c r="C135" s="209"/>
      <c r="D135" s="209"/>
      <c r="E135" s="210"/>
      <c r="F135" s="227" t="s">
        <v>370</v>
      </c>
      <c r="G135" s="227"/>
      <c r="H135" s="227"/>
      <c r="I135" s="227"/>
      <c r="J135" s="209"/>
      <c r="K135" s="212" t="n">
        <v>6.75</v>
      </c>
      <c r="L135" s="209"/>
      <c r="M135" s="209"/>
      <c r="N135" s="209"/>
      <c r="O135" s="209"/>
      <c r="P135" s="209"/>
      <c r="Q135" s="209"/>
      <c r="R135" s="213"/>
      <c r="T135" s="214"/>
      <c r="U135" s="209"/>
      <c r="V135" s="209"/>
      <c r="W135" s="209"/>
      <c r="X135" s="209"/>
      <c r="Y135" s="209"/>
      <c r="Z135" s="209"/>
      <c r="AA135" s="215"/>
      <c r="AT135" s="216" t="s">
        <v>185</v>
      </c>
      <c r="AU135" s="216" t="s">
        <v>136</v>
      </c>
      <c r="AV135" s="207" t="s">
        <v>136</v>
      </c>
      <c r="AW135" s="207" t="s">
        <v>31</v>
      </c>
      <c r="AX135" s="207" t="s">
        <v>73</v>
      </c>
      <c r="AY135" s="216" t="s">
        <v>177</v>
      </c>
    </row>
    <row r="136" s="217" customFormat="true" ht="16.5" hidden="false" customHeight="true" outlineLevel="0" collapsed="false">
      <c r="B136" s="218"/>
      <c r="C136" s="219"/>
      <c r="D136" s="219"/>
      <c r="E136" s="220"/>
      <c r="F136" s="221" t="s">
        <v>186</v>
      </c>
      <c r="G136" s="221"/>
      <c r="H136" s="221"/>
      <c r="I136" s="221"/>
      <c r="J136" s="219"/>
      <c r="K136" s="222" t="n">
        <v>20.79</v>
      </c>
      <c r="L136" s="219"/>
      <c r="M136" s="219"/>
      <c r="N136" s="219"/>
      <c r="O136" s="219"/>
      <c r="P136" s="219"/>
      <c r="Q136" s="219"/>
      <c r="R136" s="223"/>
      <c r="T136" s="224"/>
      <c r="U136" s="219"/>
      <c r="V136" s="219"/>
      <c r="W136" s="219"/>
      <c r="X136" s="219"/>
      <c r="Y136" s="219"/>
      <c r="Z136" s="219"/>
      <c r="AA136" s="225"/>
      <c r="AT136" s="226" t="s">
        <v>185</v>
      </c>
      <c r="AU136" s="226" t="s">
        <v>136</v>
      </c>
      <c r="AV136" s="217" t="s">
        <v>182</v>
      </c>
      <c r="AW136" s="217" t="s">
        <v>31</v>
      </c>
      <c r="AX136" s="217" t="s">
        <v>81</v>
      </c>
      <c r="AY136" s="226" t="s">
        <v>177</v>
      </c>
    </row>
    <row r="137" s="183" customFormat="true" ht="29.85" hidden="false" customHeight="true" outlineLevel="0" collapsed="false">
      <c r="B137" s="184"/>
      <c r="C137" s="185"/>
      <c r="D137" s="195" t="s">
        <v>148</v>
      </c>
      <c r="E137" s="195"/>
      <c r="F137" s="195"/>
      <c r="G137" s="195"/>
      <c r="H137" s="195"/>
      <c r="I137" s="195"/>
      <c r="J137" s="195"/>
      <c r="K137" s="195"/>
      <c r="L137" s="195"/>
      <c r="M137" s="195"/>
      <c r="N137" s="196" t="n">
        <f aca="false">BK137</f>
        <v>0</v>
      </c>
      <c r="O137" s="196"/>
      <c r="P137" s="196"/>
      <c r="Q137" s="196"/>
      <c r="R137" s="188"/>
      <c r="T137" s="189"/>
      <c r="U137" s="185"/>
      <c r="V137" s="185"/>
      <c r="W137" s="190" t="n">
        <f aca="false">SUM(W138:W142)</f>
        <v>0</v>
      </c>
      <c r="X137" s="185"/>
      <c r="Y137" s="190" t="n">
        <f aca="false">SUM(Y138:Y142)</f>
        <v>0</v>
      </c>
      <c r="Z137" s="185"/>
      <c r="AA137" s="191" t="n">
        <f aca="false">SUM(AA138:AA142)</f>
        <v>0</v>
      </c>
      <c r="AR137" s="192" t="s">
        <v>81</v>
      </c>
      <c r="AT137" s="193" t="s">
        <v>72</v>
      </c>
      <c r="AU137" s="193" t="s">
        <v>81</v>
      </c>
      <c r="AY137" s="192" t="s">
        <v>177</v>
      </c>
      <c r="BK137" s="194" t="n">
        <f aca="false">SUM(BK138:BK142)</f>
        <v>0</v>
      </c>
    </row>
    <row r="138" s="32" customFormat="true" ht="38.25" hidden="false" customHeight="true" outlineLevel="0" collapsed="false">
      <c r="B138" s="162"/>
      <c r="C138" s="197" t="s">
        <v>182</v>
      </c>
      <c r="D138" s="197" t="s">
        <v>178</v>
      </c>
      <c r="E138" s="198" t="s">
        <v>211</v>
      </c>
      <c r="F138" s="199" t="s">
        <v>212</v>
      </c>
      <c r="G138" s="199"/>
      <c r="H138" s="199"/>
      <c r="I138" s="199"/>
      <c r="J138" s="200" t="s">
        <v>213</v>
      </c>
      <c r="K138" s="201" t="n">
        <v>1.705</v>
      </c>
      <c r="L138" s="202" t="n">
        <v>0</v>
      </c>
      <c r="M138" s="202"/>
      <c r="N138" s="203" t="n">
        <f aca="false">ROUND(L138*K138,2)</f>
        <v>0</v>
      </c>
      <c r="O138" s="203"/>
      <c r="P138" s="203"/>
      <c r="Q138" s="203"/>
      <c r="R138" s="164"/>
      <c r="T138" s="204"/>
      <c r="U138" s="44" t="s">
        <v>38</v>
      </c>
      <c r="V138" s="34"/>
      <c r="W138" s="205" t="n">
        <f aca="false">V138*K138</f>
        <v>0</v>
      </c>
      <c r="X138" s="205" t="n">
        <v>0</v>
      </c>
      <c r="Y138" s="205" t="n">
        <f aca="false">X138*K138</f>
        <v>0</v>
      </c>
      <c r="Z138" s="205" t="n">
        <v>0</v>
      </c>
      <c r="AA138" s="206" t="n">
        <f aca="false">Z138*K138</f>
        <v>0</v>
      </c>
      <c r="AR138" s="10" t="s">
        <v>182</v>
      </c>
      <c r="AT138" s="10" t="s">
        <v>178</v>
      </c>
      <c r="AU138" s="10" t="s">
        <v>136</v>
      </c>
      <c r="AY138" s="10" t="s">
        <v>177</v>
      </c>
      <c r="BE138" s="123" t="n">
        <f aca="false">IF(U138="základní",N138,0)</f>
        <v>0</v>
      </c>
      <c r="BF138" s="123" t="n">
        <f aca="false">IF(U138="snížená",N138,0)</f>
        <v>0</v>
      </c>
      <c r="BG138" s="123" t="n">
        <f aca="false">IF(U138="zákl. přenesená",N138,0)</f>
        <v>0</v>
      </c>
      <c r="BH138" s="123" t="n">
        <f aca="false">IF(U138="sníž. přenesená",N138,0)</f>
        <v>0</v>
      </c>
      <c r="BI138" s="123" t="n">
        <f aca="false">IF(U138="nulová",N138,0)</f>
        <v>0</v>
      </c>
      <c r="BJ138" s="10" t="s">
        <v>81</v>
      </c>
      <c r="BK138" s="123" t="n">
        <f aca="false">ROUND(L138*K138,2)</f>
        <v>0</v>
      </c>
      <c r="BL138" s="10" t="s">
        <v>182</v>
      </c>
      <c r="BM138" s="10" t="s">
        <v>501</v>
      </c>
    </row>
    <row r="139" s="32" customFormat="true" ht="25.5" hidden="false" customHeight="true" outlineLevel="0" collapsed="false">
      <c r="B139" s="162"/>
      <c r="C139" s="197" t="s">
        <v>199</v>
      </c>
      <c r="D139" s="197" t="s">
        <v>178</v>
      </c>
      <c r="E139" s="198" t="s">
        <v>216</v>
      </c>
      <c r="F139" s="199" t="s">
        <v>217</v>
      </c>
      <c r="G139" s="199"/>
      <c r="H139" s="199"/>
      <c r="I139" s="199"/>
      <c r="J139" s="200" t="s">
        <v>213</v>
      </c>
      <c r="K139" s="201" t="n">
        <v>15.345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502</v>
      </c>
    </row>
    <row r="140" s="207" customFormat="true" ht="16.5" hidden="false" customHeight="true" outlineLevel="0" collapsed="false">
      <c r="B140" s="208"/>
      <c r="C140" s="209"/>
      <c r="D140" s="209"/>
      <c r="E140" s="210"/>
      <c r="F140" s="211" t="s">
        <v>503</v>
      </c>
      <c r="G140" s="211"/>
      <c r="H140" s="211"/>
      <c r="I140" s="211"/>
      <c r="J140" s="209"/>
      <c r="K140" s="212" t="n">
        <v>15.345</v>
      </c>
      <c r="L140" s="209"/>
      <c r="M140" s="209"/>
      <c r="N140" s="209"/>
      <c r="O140" s="209"/>
      <c r="P140" s="209"/>
      <c r="Q140" s="209"/>
      <c r="R140" s="213"/>
      <c r="T140" s="214"/>
      <c r="U140" s="209"/>
      <c r="V140" s="209"/>
      <c r="W140" s="209"/>
      <c r="X140" s="209"/>
      <c r="Y140" s="209"/>
      <c r="Z140" s="209"/>
      <c r="AA140" s="215"/>
      <c r="AT140" s="216" t="s">
        <v>185</v>
      </c>
      <c r="AU140" s="216" t="s">
        <v>136</v>
      </c>
      <c r="AV140" s="207" t="s">
        <v>136</v>
      </c>
      <c r="AW140" s="207" t="s">
        <v>31</v>
      </c>
      <c r="AX140" s="207" t="s">
        <v>73</v>
      </c>
      <c r="AY140" s="216" t="s">
        <v>177</v>
      </c>
    </row>
    <row r="141" s="217" customFormat="true" ht="16.5" hidden="false" customHeight="true" outlineLevel="0" collapsed="false">
      <c r="B141" s="218"/>
      <c r="C141" s="219"/>
      <c r="D141" s="219"/>
      <c r="E141" s="220"/>
      <c r="F141" s="221" t="s">
        <v>186</v>
      </c>
      <c r="G141" s="221"/>
      <c r="H141" s="221"/>
      <c r="I141" s="221"/>
      <c r="J141" s="219"/>
      <c r="K141" s="222" t="n">
        <v>15.345</v>
      </c>
      <c r="L141" s="219"/>
      <c r="M141" s="219"/>
      <c r="N141" s="219"/>
      <c r="O141" s="219"/>
      <c r="P141" s="219"/>
      <c r="Q141" s="219"/>
      <c r="R141" s="223"/>
      <c r="T141" s="224"/>
      <c r="U141" s="219"/>
      <c r="V141" s="219"/>
      <c r="W141" s="219"/>
      <c r="X141" s="219"/>
      <c r="Y141" s="219"/>
      <c r="Z141" s="219"/>
      <c r="AA141" s="225"/>
      <c r="AT141" s="226" t="s">
        <v>185</v>
      </c>
      <c r="AU141" s="226" t="s">
        <v>136</v>
      </c>
      <c r="AV141" s="217" t="s">
        <v>182</v>
      </c>
      <c r="AW141" s="217" t="s">
        <v>31</v>
      </c>
      <c r="AX141" s="217" t="s">
        <v>81</v>
      </c>
      <c r="AY141" s="226" t="s">
        <v>177</v>
      </c>
    </row>
    <row r="142" s="32" customFormat="true" ht="25.5" hidden="false" customHeight="true" outlineLevel="0" collapsed="false">
      <c r="B142" s="162"/>
      <c r="C142" s="197" t="s">
        <v>203</v>
      </c>
      <c r="D142" s="197" t="s">
        <v>178</v>
      </c>
      <c r="E142" s="198" t="s">
        <v>221</v>
      </c>
      <c r="F142" s="199" t="s">
        <v>222</v>
      </c>
      <c r="G142" s="199"/>
      <c r="H142" s="199"/>
      <c r="I142" s="199"/>
      <c r="J142" s="200" t="s">
        <v>213</v>
      </c>
      <c r="K142" s="201" t="n">
        <v>1.705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182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182</v>
      </c>
      <c r="BM142" s="10" t="s">
        <v>504</v>
      </c>
    </row>
    <row r="143" s="183" customFormat="true" ht="37.35" hidden="false" customHeight="true" outlineLevel="0" collapsed="false">
      <c r="B143" s="184"/>
      <c r="C143" s="185"/>
      <c r="D143" s="186" t="s">
        <v>149</v>
      </c>
      <c r="E143" s="186"/>
      <c r="F143" s="186"/>
      <c r="G143" s="186"/>
      <c r="H143" s="186"/>
      <c r="I143" s="186"/>
      <c r="J143" s="186"/>
      <c r="K143" s="186"/>
      <c r="L143" s="186"/>
      <c r="M143" s="186"/>
      <c r="N143" s="228" t="n">
        <f aca="false">BK143</f>
        <v>0</v>
      </c>
      <c r="O143" s="228"/>
      <c r="P143" s="228"/>
      <c r="Q143" s="228"/>
      <c r="R143" s="188"/>
      <c r="T143" s="189"/>
      <c r="U143" s="185"/>
      <c r="V143" s="185"/>
      <c r="W143" s="190" t="n">
        <f aca="false">W144+W152+W169+W181</f>
        <v>0</v>
      </c>
      <c r="X143" s="185"/>
      <c r="Y143" s="190" t="n">
        <f aca="false">Y144+Y152+Y169+Y181</f>
        <v>0</v>
      </c>
      <c r="Z143" s="185"/>
      <c r="AA143" s="191" t="n">
        <f aca="false">AA144+AA152+AA169+AA181</f>
        <v>0</v>
      </c>
      <c r="AR143" s="192" t="s">
        <v>136</v>
      </c>
      <c r="AT143" s="193" t="s">
        <v>72</v>
      </c>
      <c r="AU143" s="193" t="s">
        <v>73</v>
      </c>
      <c r="AY143" s="192" t="s">
        <v>177</v>
      </c>
      <c r="BK143" s="194" t="n">
        <f aca="false">BK144+BK152+BK169+BK181</f>
        <v>0</v>
      </c>
    </row>
    <row r="144" customFormat="false" ht="19.9" hidden="false" customHeight="true" outlineLevel="0" collapsed="false">
      <c r="A144" s="183"/>
      <c r="B144" s="184"/>
      <c r="C144" s="185"/>
      <c r="D144" s="195" t="s">
        <v>150</v>
      </c>
      <c r="E144" s="195"/>
      <c r="F144" s="195"/>
      <c r="G144" s="195"/>
      <c r="H144" s="195"/>
      <c r="I144" s="195"/>
      <c r="J144" s="195"/>
      <c r="K144" s="195"/>
      <c r="L144" s="195"/>
      <c r="M144" s="195"/>
      <c r="N144" s="196" t="n">
        <f aca="false">BK144</f>
        <v>0</v>
      </c>
      <c r="O144" s="196"/>
      <c r="P144" s="196"/>
      <c r="Q144" s="196"/>
      <c r="R144" s="188"/>
      <c r="T144" s="189"/>
      <c r="U144" s="185"/>
      <c r="V144" s="185"/>
      <c r="W144" s="190" t="n">
        <f aca="false">SUM(W145:W151)</f>
        <v>0</v>
      </c>
      <c r="X144" s="185"/>
      <c r="Y144" s="190" t="n">
        <f aca="false">SUM(Y145:Y151)</f>
        <v>0</v>
      </c>
      <c r="Z144" s="185"/>
      <c r="AA144" s="191" t="n">
        <f aca="false">SUM(AA145:AA151)</f>
        <v>0</v>
      </c>
      <c r="AR144" s="192" t="s">
        <v>136</v>
      </c>
      <c r="AT144" s="193" t="s">
        <v>72</v>
      </c>
      <c r="AU144" s="193" t="s">
        <v>81</v>
      </c>
      <c r="AY144" s="192" t="s">
        <v>177</v>
      </c>
      <c r="BK144" s="194" t="n">
        <f aca="false">SUM(BK145:BK151)</f>
        <v>0</v>
      </c>
    </row>
    <row r="145" s="32" customFormat="true" ht="38.25" hidden="false" customHeight="true" outlineLevel="0" collapsed="false">
      <c r="B145" s="162"/>
      <c r="C145" s="197" t="s">
        <v>210</v>
      </c>
      <c r="D145" s="197" t="s">
        <v>178</v>
      </c>
      <c r="E145" s="198" t="s">
        <v>225</v>
      </c>
      <c r="F145" s="199" t="s">
        <v>505</v>
      </c>
      <c r="G145" s="199"/>
      <c r="H145" s="199"/>
      <c r="I145" s="199"/>
      <c r="J145" s="200" t="s">
        <v>181</v>
      </c>
      <c r="K145" s="201" t="n">
        <v>6.97</v>
      </c>
      <c r="L145" s="202" t="n">
        <v>0</v>
      </c>
      <c r="M145" s="202"/>
      <c r="N145" s="203" t="n">
        <f aca="false">ROUND(L145*K145,2)</f>
        <v>0</v>
      </c>
      <c r="O145" s="203"/>
      <c r="P145" s="203"/>
      <c r="Q145" s="203"/>
      <c r="R145" s="164"/>
      <c r="T145" s="204"/>
      <c r="U145" s="44" t="s">
        <v>38</v>
      </c>
      <c r="V145" s="34"/>
      <c r="W145" s="205" t="n">
        <f aca="false">V145*K145</f>
        <v>0</v>
      </c>
      <c r="X145" s="205" t="n">
        <v>0</v>
      </c>
      <c r="Y145" s="205" t="n">
        <f aca="false">X145*K145</f>
        <v>0</v>
      </c>
      <c r="Z145" s="205" t="n">
        <v>0</v>
      </c>
      <c r="AA145" s="206" t="n">
        <f aca="false">Z145*K145</f>
        <v>0</v>
      </c>
      <c r="AR145" s="10" t="s">
        <v>227</v>
      </c>
      <c r="AT145" s="10" t="s">
        <v>178</v>
      </c>
      <c r="AU145" s="10" t="s">
        <v>136</v>
      </c>
      <c r="AY145" s="10" t="s">
        <v>177</v>
      </c>
      <c r="BE145" s="123" t="n">
        <f aca="false">IF(U145="základní",N145,0)</f>
        <v>0</v>
      </c>
      <c r="BF145" s="123" t="n">
        <f aca="false">IF(U145="snížená",N145,0)</f>
        <v>0</v>
      </c>
      <c r="BG145" s="123" t="n">
        <f aca="false">IF(U145="zákl. přenesená",N145,0)</f>
        <v>0</v>
      </c>
      <c r="BH145" s="123" t="n">
        <f aca="false">IF(U145="sníž. přenesená",N145,0)</f>
        <v>0</v>
      </c>
      <c r="BI145" s="123" t="n">
        <f aca="false">IF(U145="nulová",N145,0)</f>
        <v>0</v>
      </c>
      <c r="BJ145" s="10" t="s">
        <v>81</v>
      </c>
      <c r="BK145" s="123" t="n">
        <f aca="false">ROUND(L145*K145,2)</f>
        <v>0</v>
      </c>
      <c r="BL145" s="10" t="s">
        <v>227</v>
      </c>
      <c r="BM145" s="10" t="s">
        <v>506</v>
      </c>
    </row>
    <row r="146" s="32" customFormat="true" ht="38.25" hidden="false" customHeight="true" outlineLevel="0" collapsed="false">
      <c r="B146" s="162"/>
      <c r="C146" s="197" t="s">
        <v>215</v>
      </c>
      <c r="D146" s="197" t="s">
        <v>178</v>
      </c>
      <c r="E146" s="198" t="s">
        <v>230</v>
      </c>
      <c r="F146" s="199" t="s">
        <v>231</v>
      </c>
      <c r="G146" s="199"/>
      <c r="H146" s="199"/>
      <c r="I146" s="199"/>
      <c r="J146" s="200" t="s">
        <v>181</v>
      </c>
      <c r="K146" s="201" t="n">
        <v>4.23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507</v>
      </c>
    </row>
    <row r="147" s="207" customFormat="true" ht="16.5" hidden="false" customHeight="true" outlineLevel="0" collapsed="false">
      <c r="B147" s="208"/>
      <c r="C147" s="209"/>
      <c r="D147" s="209"/>
      <c r="E147" s="210"/>
      <c r="F147" s="211" t="s">
        <v>377</v>
      </c>
      <c r="G147" s="211"/>
      <c r="H147" s="211"/>
      <c r="I147" s="211"/>
      <c r="J147" s="209"/>
      <c r="K147" s="212" t="n">
        <v>1.35</v>
      </c>
      <c r="L147" s="209"/>
      <c r="M147" s="209"/>
      <c r="N147" s="209"/>
      <c r="O147" s="209"/>
      <c r="P147" s="209"/>
      <c r="Q147" s="209"/>
      <c r="R147" s="213"/>
      <c r="T147" s="214"/>
      <c r="U147" s="209"/>
      <c r="V147" s="209"/>
      <c r="W147" s="209"/>
      <c r="X147" s="209"/>
      <c r="Y147" s="209"/>
      <c r="Z147" s="209"/>
      <c r="AA147" s="215"/>
      <c r="AT147" s="216" t="s">
        <v>185</v>
      </c>
      <c r="AU147" s="216" t="s">
        <v>136</v>
      </c>
      <c r="AV147" s="207" t="s">
        <v>136</v>
      </c>
      <c r="AW147" s="207" t="s">
        <v>31</v>
      </c>
      <c r="AX147" s="207" t="s">
        <v>73</v>
      </c>
      <c r="AY147" s="216" t="s">
        <v>177</v>
      </c>
    </row>
    <row r="148" customFormat="false" ht="16.5" hidden="false" customHeight="true" outlineLevel="0" collapsed="false">
      <c r="A148" s="207"/>
      <c r="B148" s="208"/>
      <c r="C148" s="209"/>
      <c r="D148" s="209"/>
      <c r="E148" s="210"/>
      <c r="F148" s="227" t="s">
        <v>378</v>
      </c>
      <c r="G148" s="227"/>
      <c r="H148" s="227"/>
      <c r="I148" s="227"/>
      <c r="J148" s="209"/>
      <c r="K148" s="212" t="n">
        <v>1.53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customFormat="false" ht="16.5" hidden="false" customHeight="true" outlineLevel="0" collapsed="false">
      <c r="A149" s="207"/>
      <c r="B149" s="208"/>
      <c r="C149" s="209"/>
      <c r="D149" s="209"/>
      <c r="E149" s="210"/>
      <c r="F149" s="227" t="s">
        <v>379</v>
      </c>
      <c r="G149" s="227"/>
      <c r="H149" s="227"/>
      <c r="I149" s="227"/>
      <c r="J149" s="209"/>
      <c r="K149" s="212" t="n">
        <v>1.35</v>
      </c>
      <c r="L149" s="209"/>
      <c r="M149" s="209"/>
      <c r="N149" s="209"/>
      <c r="O149" s="209"/>
      <c r="P149" s="209"/>
      <c r="Q149" s="209"/>
      <c r="R149" s="213"/>
      <c r="T149" s="214"/>
      <c r="U149" s="209"/>
      <c r="V149" s="209"/>
      <c r="W149" s="209"/>
      <c r="X149" s="209"/>
      <c r="Y149" s="209"/>
      <c r="Z149" s="209"/>
      <c r="AA149" s="215"/>
      <c r="AT149" s="216" t="s">
        <v>185</v>
      </c>
      <c r="AU149" s="216" t="s">
        <v>136</v>
      </c>
      <c r="AV149" s="207" t="s">
        <v>136</v>
      </c>
      <c r="AW149" s="207" t="s">
        <v>31</v>
      </c>
      <c r="AX149" s="207" t="s">
        <v>73</v>
      </c>
      <c r="AY149" s="216" t="s">
        <v>177</v>
      </c>
    </row>
    <row r="150" s="217" customFormat="true" ht="16.5" hidden="false" customHeight="true" outlineLevel="0" collapsed="false">
      <c r="B150" s="218"/>
      <c r="C150" s="219"/>
      <c r="D150" s="219"/>
      <c r="E150" s="220"/>
      <c r="F150" s="221" t="s">
        <v>186</v>
      </c>
      <c r="G150" s="221"/>
      <c r="H150" s="221"/>
      <c r="I150" s="221"/>
      <c r="J150" s="219"/>
      <c r="K150" s="222" t="n">
        <v>4.23</v>
      </c>
      <c r="L150" s="219"/>
      <c r="M150" s="219"/>
      <c r="N150" s="219"/>
      <c r="O150" s="219"/>
      <c r="P150" s="219"/>
      <c r="Q150" s="219"/>
      <c r="R150" s="223"/>
      <c r="T150" s="224"/>
      <c r="U150" s="219"/>
      <c r="V150" s="219"/>
      <c r="W150" s="219"/>
      <c r="X150" s="219"/>
      <c r="Y150" s="219"/>
      <c r="Z150" s="219"/>
      <c r="AA150" s="225"/>
      <c r="AT150" s="226" t="s">
        <v>185</v>
      </c>
      <c r="AU150" s="226" t="s">
        <v>136</v>
      </c>
      <c r="AV150" s="217" t="s">
        <v>182</v>
      </c>
      <c r="AW150" s="217" t="s">
        <v>31</v>
      </c>
      <c r="AX150" s="217" t="s">
        <v>81</v>
      </c>
      <c r="AY150" s="226" t="s">
        <v>177</v>
      </c>
    </row>
    <row r="151" s="32" customFormat="true" ht="38.25" hidden="false" customHeight="true" outlineLevel="0" collapsed="false">
      <c r="B151" s="162"/>
      <c r="C151" s="197" t="s">
        <v>220</v>
      </c>
      <c r="D151" s="197" t="s">
        <v>178</v>
      </c>
      <c r="E151" s="198" t="s">
        <v>236</v>
      </c>
      <c r="F151" s="199" t="s">
        <v>237</v>
      </c>
      <c r="G151" s="199"/>
      <c r="H151" s="199"/>
      <c r="I151" s="199"/>
      <c r="J151" s="200" t="s">
        <v>238</v>
      </c>
      <c r="K151" s="229" t="n">
        <v>0</v>
      </c>
      <c r="L151" s="202" t="n">
        <v>0</v>
      </c>
      <c r="M151" s="202"/>
      <c r="N151" s="203" t="n">
        <f aca="false">ROUND(L151*K151,2)</f>
        <v>0</v>
      </c>
      <c r="O151" s="203"/>
      <c r="P151" s="203"/>
      <c r="Q151" s="203"/>
      <c r="R151" s="164"/>
      <c r="T151" s="204"/>
      <c r="U151" s="44" t="s">
        <v>38</v>
      </c>
      <c r="V151" s="34"/>
      <c r="W151" s="205" t="n">
        <f aca="false">V151*K151</f>
        <v>0</v>
      </c>
      <c r="X151" s="205" t="n">
        <v>0</v>
      </c>
      <c r="Y151" s="205" t="n">
        <f aca="false">X151*K151</f>
        <v>0</v>
      </c>
      <c r="Z151" s="205" t="n">
        <v>0</v>
      </c>
      <c r="AA151" s="206" t="n">
        <f aca="false">Z151*K151</f>
        <v>0</v>
      </c>
      <c r="AR151" s="10" t="s">
        <v>227</v>
      </c>
      <c r="AT151" s="10" t="s">
        <v>178</v>
      </c>
      <c r="AU151" s="10" t="s">
        <v>136</v>
      </c>
      <c r="AY151" s="10" t="s">
        <v>177</v>
      </c>
      <c r="BE151" s="123" t="n">
        <f aca="false">IF(U151="základní",N151,0)</f>
        <v>0</v>
      </c>
      <c r="BF151" s="123" t="n">
        <f aca="false">IF(U151="snížená",N151,0)</f>
        <v>0</v>
      </c>
      <c r="BG151" s="123" t="n">
        <f aca="false">IF(U151="zákl. přenesená",N151,0)</f>
        <v>0</v>
      </c>
      <c r="BH151" s="123" t="n">
        <f aca="false">IF(U151="sníž. přenesená",N151,0)</f>
        <v>0</v>
      </c>
      <c r="BI151" s="123" t="n">
        <f aca="false">IF(U151="nulová",N151,0)</f>
        <v>0</v>
      </c>
      <c r="BJ151" s="10" t="s">
        <v>81</v>
      </c>
      <c r="BK151" s="123" t="n">
        <f aca="false">ROUND(L151*K151,2)</f>
        <v>0</v>
      </c>
      <c r="BL151" s="10" t="s">
        <v>227</v>
      </c>
      <c r="BM151" s="10" t="s">
        <v>508</v>
      </c>
    </row>
    <row r="152" s="183" customFormat="true" ht="29.85" hidden="false" customHeight="true" outlineLevel="0" collapsed="false">
      <c r="B152" s="184"/>
      <c r="C152" s="185"/>
      <c r="D152" s="195" t="s">
        <v>151</v>
      </c>
      <c r="E152" s="195"/>
      <c r="F152" s="195"/>
      <c r="G152" s="195"/>
      <c r="H152" s="195"/>
      <c r="I152" s="195"/>
      <c r="J152" s="195"/>
      <c r="K152" s="195"/>
      <c r="L152" s="195"/>
      <c r="M152" s="195"/>
      <c r="N152" s="230" t="n">
        <f aca="false">BK152</f>
        <v>0</v>
      </c>
      <c r="O152" s="230"/>
      <c r="P152" s="230"/>
      <c r="Q152" s="230"/>
      <c r="R152" s="188"/>
      <c r="T152" s="189"/>
      <c r="U152" s="185"/>
      <c r="V152" s="185"/>
      <c r="W152" s="190" t="n">
        <f aca="false">SUM(W153:W168)</f>
        <v>0</v>
      </c>
      <c r="X152" s="185"/>
      <c r="Y152" s="190" t="n">
        <f aca="false">SUM(Y153:Y168)</f>
        <v>0</v>
      </c>
      <c r="Z152" s="185"/>
      <c r="AA152" s="191" t="n">
        <f aca="false">SUM(AA153:AA168)</f>
        <v>0</v>
      </c>
      <c r="AR152" s="192" t="s">
        <v>136</v>
      </c>
      <c r="AT152" s="193" t="s">
        <v>72</v>
      </c>
      <c r="AU152" s="193" t="s">
        <v>81</v>
      </c>
      <c r="AY152" s="192" t="s">
        <v>177</v>
      </c>
      <c r="BK152" s="194" t="n">
        <f aca="false">SUM(BK153:BK168)</f>
        <v>0</v>
      </c>
    </row>
    <row r="153" s="32" customFormat="true" ht="25.5" hidden="false" customHeight="true" outlineLevel="0" collapsed="false">
      <c r="B153" s="162"/>
      <c r="C153" s="197" t="s">
        <v>509</v>
      </c>
      <c r="D153" s="197" t="s">
        <v>178</v>
      </c>
      <c r="E153" s="198" t="s">
        <v>241</v>
      </c>
      <c r="F153" s="199" t="s">
        <v>242</v>
      </c>
      <c r="G153" s="199"/>
      <c r="H153" s="199"/>
      <c r="I153" s="199"/>
      <c r="J153" s="200" t="s">
        <v>181</v>
      </c>
      <c r="K153" s="201" t="n">
        <v>6.97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510</v>
      </c>
    </row>
    <row r="154" s="207" customFormat="true" ht="16.5" hidden="false" customHeight="true" outlineLevel="0" collapsed="false">
      <c r="B154" s="208"/>
      <c r="C154" s="209"/>
      <c r="D154" s="209"/>
      <c r="E154" s="210"/>
      <c r="F154" s="211" t="s">
        <v>364</v>
      </c>
      <c r="G154" s="211"/>
      <c r="H154" s="211"/>
      <c r="I154" s="211"/>
      <c r="J154" s="209"/>
      <c r="K154" s="212" t="n">
        <v>6.97</v>
      </c>
      <c r="L154" s="209"/>
      <c r="M154" s="209"/>
      <c r="N154" s="209"/>
      <c r="O154" s="209"/>
      <c r="P154" s="209"/>
      <c r="Q154" s="209"/>
      <c r="R154" s="213"/>
      <c r="T154" s="214"/>
      <c r="U154" s="209"/>
      <c r="V154" s="209"/>
      <c r="W154" s="209"/>
      <c r="X154" s="209"/>
      <c r="Y154" s="209"/>
      <c r="Z154" s="209"/>
      <c r="AA154" s="215"/>
      <c r="AT154" s="216" t="s">
        <v>185</v>
      </c>
      <c r="AU154" s="216" t="s">
        <v>136</v>
      </c>
      <c r="AV154" s="207" t="s">
        <v>136</v>
      </c>
      <c r="AW154" s="207" t="s">
        <v>31</v>
      </c>
      <c r="AX154" s="207" t="s">
        <v>73</v>
      </c>
      <c r="AY154" s="216" t="s">
        <v>177</v>
      </c>
    </row>
    <row r="155" s="217" customFormat="true" ht="16.5" hidden="false" customHeight="true" outlineLevel="0" collapsed="false">
      <c r="B155" s="218"/>
      <c r="C155" s="219"/>
      <c r="D155" s="219"/>
      <c r="E155" s="220"/>
      <c r="F155" s="221" t="s">
        <v>186</v>
      </c>
      <c r="G155" s="221"/>
      <c r="H155" s="221"/>
      <c r="I155" s="221"/>
      <c r="J155" s="219"/>
      <c r="K155" s="222" t="n">
        <v>6.97</v>
      </c>
      <c r="L155" s="219"/>
      <c r="M155" s="219"/>
      <c r="N155" s="219"/>
      <c r="O155" s="219"/>
      <c r="P155" s="219"/>
      <c r="Q155" s="219"/>
      <c r="R155" s="223"/>
      <c r="T155" s="224"/>
      <c r="U155" s="219"/>
      <c r="V155" s="219"/>
      <c r="W155" s="219"/>
      <c r="X155" s="219"/>
      <c r="Y155" s="219"/>
      <c r="Z155" s="219"/>
      <c r="AA155" s="225"/>
      <c r="AT155" s="226" t="s">
        <v>185</v>
      </c>
      <c r="AU155" s="226" t="s">
        <v>136</v>
      </c>
      <c r="AV155" s="217" t="s">
        <v>182</v>
      </c>
      <c r="AW155" s="217" t="s">
        <v>31</v>
      </c>
      <c r="AX155" s="217" t="s">
        <v>81</v>
      </c>
      <c r="AY155" s="226" t="s">
        <v>177</v>
      </c>
    </row>
    <row r="156" s="32" customFormat="true" ht="16.5" hidden="false" customHeight="true" outlineLevel="0" collapsed="false">
      <c r="B156" s="162"/>
      <c r="C156" s="231" t="s">
        <v>9</v>
      </c>
      <c r="D156" s="231" t="s">
        <v>245</v>
      </c>
      <c r="E156" s="232" t="s">
        <v>246</v>
      </c>
      <c r="F156" s="233" t="s">
        <v>247</v>
      </c>
      <c r="G156" s="233"/>
      <c r="H156" s="233"/>
      <c r="I156" s="233"/>
      <c r="J156" s="234" t="s">
        <v>181</v>
      </c>
      <c r="K156" s="235" t="n">
        <v>7.667</v>
      </c>
      <c r="L156" s="236" t="n">
        <v>0</v>
      </c>
      <c r="M156" s="236"/>
      <c r="N156" s="237" t="n">
        <f aca="false">ROUND(L156*K156,2)</f>
        <v>0</v>
      </c>
      <c r="O156" s="237"/>
      <c r="P156" s="237"/>
      <c r="Q156" s="237"/>
      <c r="R156" s="164"/>
      <c r="T156" s="204"/>
      <c r="U156" s="44" t="s">
        <v>38</v>
      </c>
      <c r="V156" s="34"/>
      <c r="W156" s="205" t="n">
        <f aca="false">V156*K156</f>
        <v>0</v>
      </c>
      <c r="X156" s="205" t="n">
        <v>0</v>
      </c>
      <c r="Y156" s="205" t="n">
        <f aca="false">X156*K156</f>
        <v>0</v>
      </c>
      <c r="Z156" s="205" t="n">
        <v>0</v>
      </c>
      <c r="AA156" s="206" t="n">
        <f aca="false">Z156*K156</f>
        <v>0</v>
      </c>
      <c r="AR156" s="10" t="s">
        <v>248</v>
      </c>
      <c r="AT156" s="10" t="s">
        <v>245</v>
      </c>
      <c r="AU156" s="10" t="s">
        <v>136</v>
      </c>
      <c r="AY156" s="10" t="s">
        <v>177</v>
      </c>
      <c r="BE156" s="123" t="n">
        <f aca="false">IF(U156="základní",N156,0)</f>
        <v>0</v>
      </c>
      <c r="BF156" s="123" t="n">
        <f aca="false">IF(U156="snížená",N156,0)</f>
        <v>0</v>
      </c>
      <c r="BG156" s="123" t="n">
        <f aca="false">IF(U156="zákl. přenesená",N156,0)</f>
        <v>0</v>
      </c>
      <c r="BH156" s="123" t="n">
        <f aca="false">IF(U156="sníž. přenesená",N156,0)</f>
        <v>0</v>
      </c>
      <c r="BI156" s="123" t="n">
        <f aca="false">IF(U156="nulová",N156,0)</f>
        <v>0</v>
      </c>
      <c r="BJ156" s="10" t="s">
        <v>81</v>
      </c>
      <c r="BK156" s="123" t="n">
        <f aca="false">ROUND(L156*K156,2)</f>
        <v>0</v>
      </c>
      <c r="BL156" s="10" t="s">
        <v>227</v>
      </c>
      <c r="BM156" s="10" t="s">
        <v>511</v>
      </c>
    </row>
    <row r="157" s="207" customFormat="true" ht="16.5" hidden="false" customHeight="true" outlineLevel="0" collapsed="false">
      <c r="B157" s="208"/>
      <c r="C157" s="209"/>
      <c r="D157" s="209"/>
      <c r="E157" s="210"/>
      <c r="F157" s="211" t="s">
        <v>385</v>
      </c>
      <c r="G157" s="211"/>
      <c r="H157" s="211"/>
      <c r="I157" s="211"/>
      <c r="J157" s="209"/>
      <c r="K157" s="212" t="n">
        <v>7.667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7.667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16.5" hidden="false" customHeight="true" outlineLevel="0" collapsed="false">
      <c r="B159" s="162"/>
      <c r="C159" s="197" t="s">
        <v>512</v>
      </c>
      <c r="D159" s="197" t="s">
        <v>178</v>
      </c>
      <c r="E159" s="198" t="s">
        <v>252</v>
      </c>
      <c r="F159" s="199" t="s">
        <v>253</v>
      </c>
      <c r="G159" s="199"/>
      <c r="H159" s="199"/>
      <c r="I159" s="199"/>
      <c r="J159" s="200" t="s">
        <v>181</v>
      </c>
      <c r="K159" s="201" t="n">
        <v>6.97</v>
      </c>
      <c r="L159" s="202" t="n">
        <v>0</v>
      </c>
      <c r="M159" s="202"/>
      <c r="N159" s="203" t="n">
        <f aca="false">ROUND(L159*K159,2)</f>
        <v>0</v>
      </c>
      <c r="O159" s="203"/>
      <c r="P159" s="203"/>
      <c r="Q159" s="203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227</v>
      </c>
      <c r="AT159" s="10" t="s">
        <v>178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513</v>
      </c>
    </row>
    <row r="160" s="32" customFormat="true" ht="16.5" hidden="false" customHeight="true" outlineLevel="0" collapsed="false">
      <c r="B160" s="162"/>
      <c r="C160" s="197" t="s">
        <v>514</v>
      </c>
      <c r="D160" s="197" t="s">
        <v>178</v>
      </c>
      <c r="E160" s="198" t="s">
        <v>256</v>
      </c>
      <c r="F160" s="199" t="s">
        <v>257</v>
      </c>
      <c r="G160" s="199"/>
      <c r="H160" s="199"/>
      <c r="I160" s="199"/>
      <c r="J160" s="200" t="s">
        <v>197</v>
      </c>
      <c r="K160" s="201" t="n">
        <v>18.1</v>
      </c>
      <c r="L160" s="202" t="n">
        <v>0</v>
      </c>
      <c r="M160" s="202"/>
      <c r="N160" s="203" t="n">
        <f aca="false">ROUND(L160*K160,2)</f>
        <v>0</v>
      </c>
      <c r="O160" s="203"/>
      <c r="P160" s="203"/>
      <c r="Q160" s="203"/>
      <c r="R160" s="164"/>
      <c r="T160" s="204"/>
      <c r="U160" s="44" t="s">
        <v>38</v>
      </c>
      <c r="V160" s="34"/>
      <c r="W160" s="205" t="n">
        <f aca="false">V160*K160</f>
        <v>0</v>
      </c>
      <c r="X160" s="205" t="n">
        <v>0</v>
      </c>
      <c r="Y160" s="205" t="n">
        <f aca="false">X160*K160</f>
        <v>0</v>
      </c>
      <c r="Z160" s="205" t="n">
        <v>0</v>
      </c>
      <c r="AA160" s="206" t="n">
        <f aca="false">Z160*K160</f>
        <v>0</v>
      </c>
      <c r="AR160" s="10" t="s">
        <v>227</v>
      </c>
      <c r="AT160" s="10" t="s">
        <v>178</v>
      </c>
      <c r="AU160" s="10" t="s">
        <v>136</v>
      </c>
      <c r="AY160" s="10" t="s">
        <v>177</v>
      </c>
      <c r="BE160" s="123" t="n">
        <f aca="false">IF(U160="základní",N160,0)</f>
        <v>0</v>
      </c>
      <c r="BF160" s="123" t="n">
        <f aca="false">IF(U160="snížená",N160,0)</f>
        <v>0</v>
      </c>
      <c r="BG160" s="123" t="n">
        <f aca="false">IF(U160="zákl. přenesená",N160,0)</f>
        <v>0</v>
      </c>
      <c r="BH160" s="123" t="n">
        <f aca="false">IF(U160="sníž. přenesená",N160,0)</f>
        <v>0</v>
      </c>
      <c r="BI160" s="123" t="n">
        <f aca="false">IF(U160="nulová",N160,0)</f>
        <v>0</v>
      </c>
      <c r="BJ160" s="10" t="s">
        <v>81</v>
      </c>
      <c r="BK160" s="123" t="n">
        <f aca="false">ROUND(L160*K160,2)</f>
        <v>0</v>
      </c>
      <c r="BL160" s="10" t="s">
        <v>227</v>
      </c>
      <c r="BM160" s="10" t="s">
        <v>515</v>
      </c>
    </row>
    <row r="161" s="207" customFormat="true" ht="16.5" hidden="false" customHeight="true" outlineLevel="0" collapsed="false">
      <c r="B161" s="208"/>
      <c r="C161" s="209"/>
      <c r="D161" s="209"/>
      <c r="E161" s="210"/>
      <c r="F161" s="211" t="s">
        <v>389</v>
      </c>
      <c r="G161" s="211"/>
      <c r="H161" s="211"/>
      <c r="I161" s="211"/>
      <c r="J161" s="209"/>
      <c r="K161" s="212" t="n">
        <v>5.3</v>
      </c>
      <c r="L161" s="209"/>
      <c r="M161" s="209"/>
      <c r="N161" s="209"/>
      <c r="O161" s="209"/>
      <c r="P161" s="209"/>
      <c r="Q161" s="209"/>
      <c r="R161" s="213"/>
      <c r="T161" s="214"/>
      <c r="U161" s="209"/>
      <c r="V161" s="209"/>
      <c r="W161" s="209"/>
      <c r="X161" s="209"/>
      <c r="Y161" s="209"/>
      <c r="Z161" s="209"/>
      <c r="AA161" s="215"/>
      <c r="AT161" s="216" t="s">
        <v>185</v>
      </c>
      <c r="AU161" s="216" t="s">
        <v>136</v>
      </c>
      <c r="AV161" s="207" t="s">
        <v>136</v>
      </c>
      <c r="AW161" s="207" t="s">
        <v>31</v>
      </c>
      <c r="AX161" s="207" t="s">
        <v>73</v>
      </c>
      <c r="AY161" s="216" t="s">
        <v>177</v>
      </c>
    </row>
    <row r="162" customFormat="false" ht="16.5" hidden="false" customHeight="true" outlineLevel="0" collapsed="false">
      <c r="A162" s="207"/>
      <c r="B162" s="208"/>
      <c r="C162" s="209"/>
      <c r="D162" s="209"/>
      <c r="E162" s="210"/>
      <c r="F162" s="227" t="s">
        <v>390</v>
      </c>
      <c r="G162" s="227"/>
      <c r="H162" s="227"/>
      <c r="I162" s="227"/>
      <c r="J162" s="209"/>
      <c r="K162" s="212" t="n">
        <v>6.7</v>
      </c>
      <c r="L162" s="209"/>
      <c r="M162" s="209"/>
      <c r="N162" s="209"/>
      <c r="O162" s="209"/>
      <c r="P162" s="209"/>
      <c r="Q162" s="209"/>
      <c r="R162" s="213"/>
      <c r="T162" s="214"/>
      <c r="U162" s="209"/>
      <c r="V162" s="209"/>
      <c r="W162" s="209"/>
      <c r="X162" s="209"/>
      <c r="Y162" s="209"/>
      <c r="Z162" s="209"/>
      <c r="AA162" s="215"/>
      <c r="AT162" s="216" t="s">
        <v>185</v>
      </c>
      <c r="AU162" s="216" t="s">
        <v>136</v>
      </c>
      <c r="AV162" s="207" t="s">
        <v>136</v>
      </c>
      <c r="AW162" s="207" t="s">
        <v>31</v>
      </c>
      <c r="AX162" s="207" t="s">
        <v>73</v>
      </c>
      <c r="AY162" s="216" t="s">
        <v>177</v>
      </c>
    </row>
    <row r="163" customFormat="false" ht="16.5" hidden="false" customHeight="true" outlineLevel="0" collapsed="false">
      <c r="A163" s="207"/>
      <c r="B163" s="208"/>
      <c r="C163" s="209"/>
      <c r="D163" s="209"/>
      <c r="E163" s="210"/>
      <c r="F163" s="227" t="s">
        <v>391</v>
      </c>
      <c r="G163" s="227"/>
      <c r="H163" s="227"/>
      <c r="I163" s="227"/>
      <c r="J163" s="209"/>
      <c r="K163" s="212" t="n">
        <v>6.1</v>
      </c>
      <c r="L163" s="209"/>
      <c r="M163" s="209"/>
      <c r="N163" s="209"/>
      <c r="O163" s="209"/>
      <c r="P163" s="209"/>
      <c r="Q163" s="209"/>
      <c r="R163" s="213"/>
      <c r="T163" s="214"/>
      <c r="U163" s="209"/>
      <c r="V163" s="209"/>
      <c r="W163" s="209"/>
      <c r="X163" s="209"/>
      <c r="Y163" s="209"/>
      <c r="Z163" s="209"/>
      <c r="AA163" s="215"/>
      <c r="AT163" s="216" t="s">
        <v>185</v>
      </c>
      <c r="AU163" s="216" t="s">
        <v>136</v>
      </c>
      <c r="AV163" s="207" t="s">
        <v>136</v>
      </c>
      <c r="AW163" s="207" t="s">
        <v>31</v>
      </c>
      <c r="AX163" s="207" t="s">
        <v>73</v>
      </c>
      <c r="AY163" s="216" t="s">
        <v>177</v>
      </c>
    </row>
    <row r="164" s="217" customFormat="true" ht="16.5" hidden="false" customHeight="true" outlineLevel="0" collapsed="false">
      <c r="B164" s="218"/>
      <c r="C164" s="219"/>
      <c r="D164" s="219"/>
      <c r="E164" s="220"/>
      <c r="F164" s="221" t="s">
        <v>186</v>
      </c>
      <c r="G164" s="221"/>
      <c r="H164" s="221"/>
      <c r="I164" s="221"/>
      <c r="J164" s="219"/>
      <c r="K164" s="222" t="n">
        <v>18.1</v>
      </c>
      <c r="L164" s="219"/>
      <c r="M164" s="219"/>
      <c r="N164" s="219"/>
      <c r="O164" s="219"/>
      <c r="P164" s="219"/>
      <c r="Q164" s="219"/>
      <c r="R164" s="223"/>
      <c r="T164" s="224"/>
      <c r="U164" s="219"/>
      <c r="V164" s="219"/>
      <c r="W164" s="219"/>
      <c r="X164" s="219"/>
      <c r="Y164" s="219"/>
      <c r="Z164" s="219"/>
      <c r="AA164" s="225"/>
      <c r="AT164" s="226" t="s">
        <v>185</v>
      </c>
      <c r="AU164" s="226" t="s">
        <v>136</v>
      </c>
      <c r="AV164" s="217" t="s">
        <v>182</v>
      </c>
      <c r="AW164" s="217" t="s">
        <v>31</v>
      </c>
      <c r="AX164" s="217" t="s">
        <v>81</v>
      </c>
      <c r="AY164" s="226" t="s">
        <v>177</v>
      </c>
    </row>
    <row r="165" s="32" customFormat="true" ht="25.5" hidden="false" customHeight="true" outlineLevel="0" collapsed="false">
      <c r="B165" s="162"/>
      <c r="C165" s="197" t="s">
        <v>482</v>
      </c>
      <c r="D165" s="197" t="s">
        <v>178</v>
      </c>
      <c r="E165" s="198" t="s">
        <v>262</v>
      </c>
      <c r="F165" s="199" t="s">
        <v>263</v>
      </c>
      <c r="G165" s="199"/>
      <c r="H165" s="199"/>
      <c r="I165" s="199"/>
      <c r="J165" s="200" t="s">
        <v>181</v>
      </c>
      <c r="K165" s="201" t="n">
        <v>6.97</v>
      </c>
      <c r="L165" s="202" t="n">
        <v>0</v>
      </c>
      <c r="M165" s="202"/>
      <c r="N165" s="203" t="n">
        <f aca="false">ROUND(L165*K165,2)</f>
        <v>0</v>
      </c>
      <c r="O165" s="203"/>
      <c r="P165" s="203"/>
      <c r="Q165" s="203"/>
      <c r="R165" s="164"/>
      <c r="T165" s="204"/>
      <c r="U165" s="44" t="s">
        <v>38</v>
      </c>
      <c r="V165" s="34"/>
      <c r="W165" s="205" t="n">
        <f aca="false">V165*K165</f>
        <v>0</v>
      </c>
      <c r="X165" s="205" t="n">
        <v>0</v>
      </c>
      <c r="Y165" s="205" t="n">
        <f aca="false">X165*K165</f>
        <v>0</v>
      </c>
      <c r="Z165" s="205" t="n">
        <v>0</v>
      </c>
      <c r="AA165" s="206" t="n">
        <f aca="false">Z165*K165</f>
        <v>0</v>
      </c>
      <c r="AR165" s="10" t="s">
        <v>227</v>
      </c>
      <c r="AT165" s="10" t="s">
        <v>178</v>
      </c>
      <c r="AU165" s="10" t="s">
        <v>136</v>
      </c>
      <c r="AY165" s="10" t="s">
        <v>177</v>
      </c>
      <c r="BE165" s="123" t="n">
        <f aca="false">IF(U165="základní",N165,0)</f>
        <v>0</v>
      </c>
      <c r="BF165" s="123" t="n">
        <f aca="false">IF(U165="snížená",N165,0)</f>
        <v>0</v>
      </c>
      <c r="BG165" s="123" t="n">
        <f aca="false">IF(U165="zákl. přenesená",N165,0)</f>
        <v>0</v>
      </c>
      <c r="BH165" s="123" t="n">
        <f aca="false">IF(U165="sníž. přenesená",N165,0)</f>
        <v>0</v>
      </c>
      <c r="BI165" s="123" t="n">
        <f aca="false">IF(U165="nulová",N165,0)</f>
        <v>0</v>
      </c>
      <c r="BJ165" s="10" t="s">
        <v>81</v>
      </c>
      <c r="BK165" s="123" t="n">
        <f aca="false">ROUND(L165*K165,2)</f>
        <v>0</v>
      </c>
      <c r="BL165" s="10" t="s">
        <v>227</v>
      </c>
      <c r="BM165" s="10" t="s">
        <v>516</v>
      </c>
    </row>
    <row r="166" s="207" customFormat="true" ht="16.5" hidden="false" customHeight="true" outlineLevel="0" collapsed="false">
      <c r="B166" s="208"/>
      <c r="C166" s="209"/>
      <c r="D166" s="209"/>
      <c r="E166" s="210"/>
      <c r="F166" s="211" t="s">
        <v>364</v>
      </c>
      <c r="G166" s="211"/>
      <c r="H166" s="211"/>
      <c r="I166" s="211"/>
      <c r="J166" s="209"/>
      <c r="K166" s="212" t="n">
        <v>6.97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s="217" customFormat="true" ht="16.5" hidden="false" customHeight="true" outlineLevel="0" collapsed="false">
      <c r="B167" s="218"/>
      <c r="C167" s="219"/>
      <c r="D167" s="219"/>
      <c r="E167" s="220"/>
      <c r="F167" s="221" t="s">
        <v>186</v>
      </c>
      <c r="G167" s="221"/>
      <c r="H167" s="221"/>
      <c r="I167" s="221"/>
      <c r="J167" s="219"/>
      <c r="K167" s="222" t="n">
        <v>6.97</v>
      </c>
      <c r="L167" s="219"/>
      <c r="M167" s="219"/>
      <c r="N167" s="219"/>
      <c r="O167" s="219"/>
      <c r="P167" s="219"/>
      <c r="Q167" s="219"/>
      <c r="R167" s="223"/>
      <c r="T167" s="224"/>
      <c r="U167" s="219"/>
      <c r="V167" s="219"/>
      <c r="W167" s="219"/>
      <c r="X167" s="219"/>
      <c r="Y167" s="219"/>
      <c r="Z167" s="219"/>
      <c r="AA167" s="225"/>
      <c r="AT167" s="226" t="s">
        <v>185</v>
      </c>
      <c r="AU167" s="226" t="s">
        <v>136</v>
      </c>
      <c r="AV167" s="217" t="s">
        <v>182</v>
      </c>
      <c r="AW167" s="217" t="s">
        <v>31</v>
      </c>
      <c r="AX167" s="217" t="s">
        <v>81</v>
      </c>
      <c r="AY167" s="226" t="s">
        <v>177</v>
      </c>
    </row>
    <row r="168" s="32" customFormat="true" ht="25.5" hidden="false" customHeight="true" outlineLevel="0" collapsed="false">
      <c r="B168" s="162"/>
      <c r="C168" s="197" t="s">
        <v>381</v>
      </c>
      <c r="D168" s="197" t="s">
        <v>178</v>
      </c>
      <c r="E168" s="198" t="s">
        <v>266</v>
      </c>
      <c r="F168" s="199" t="s">
        <v>267</v>
      </c>
      <c r="G168" s="199"/>
      <c r="H168" s="199"/>
      <c r="I168" s="199"/>
      <c r="J168" s="200" t="s">
        <v>238</v>
      </c>
      <c r="K168" s="229" t="n">
        <v>0</v>
      </c>
      <c r="L168" s="202" t="n">
        <v>0</v>
      </c>
      <c r="M168" s="202"/>
      <c r="N168" s="203" t="n">
        <f aca="false">ROUND(L168*K168,2)</f>
        <v>0</v>
      </c>
      <c r="O168" s="203"/>
      <c r="P168" s="203"/>
      <c r="Q168" s="203"/>
      <c r="R168" s="164"/>
      <c r="T168" s="204"/>
      <c r="U168" s="44" t="s">
        <v>38</v>
      </c>
      <c r="V168" s="34"/>
      <c r="W168" s="205" t="n">
        <f aca="false">V168*K168</f>
        <v>0</v>
      </c>
      <c r="X168" s="205" t="n">
        <v>0</v>
      </c>
      <c r="Y168" s="205" t="n">
        <f aca="false">X168*K168</f>
        <v>0</v>
      </c>
      <c r="Z168" s="205" t="n">
        <v>0</v>
      </c>
      <c r="AA168" s="206" t="n">
        <f aca="false">Z168*K168</f>
        <v>0</v>
      </c>
      <c r="AR168" s="10" t="s">
        <v>227</v>
      </c>
      <c r="AT168" s="10" t="s">
        <v>178</v>
      </c>
      <c r="AU168" s="10" t="s">
        <v>136</v>
      </c>
      <c r="AY168" s="10" t="s">
        <v>177</v>
      </c>
      <c r="BE168" s="123" t="n">
        <f aca="false">IF(U168="základní",N168,0)</f>
        <v>0</v>
      </c>
      <c r="BF168" s="123" t="n">
        <f aca="false">IF(U168="snížená",N168,0)</f>
        <v>0</v>
      </c>
      <c r="BG168" s="123" t="n">
        <f aca="false">IF(U168="zákl. přenesená",N168,0)</f>
        <v>0</v>
      </c>
      <c r="BH168" s="123" t="n">
        <f aca="false">IF(U168="sníž. přenesená",N168,0)</f>
        <v>0</v>
      </c>
      <c r="BI168" s="123" t="n">
        <f aca="false">IF(U168="nulová",N168,0)</f>
        <v>0</v>
      </c>
      <c r="BJ168" s="10" t="s">
        <v>81</v>
      </c>
      <c r="BK168" s="123" t="n">
        <f aca="false">ROUND(L168*K168,2)</f>
        <v>0</v>
      </c>
      <c r="BL168" s="10" t="s">
        <v>227</v>
      </c>
      <c r="BM168" s="10" t="s">
        <v>517</v>
      </c>
    </row>
    <row r="169" s="183" customFormat="true" ht="29.85" hidden="false" customHeight="true" outlineLevel="0" collapsed="false">
      <c r="B169" s="184"/>
      <c r="C169" s="185"/>
      <c r="D169" s="195" t="s">
        <v>152</v>
      </c>
      <c r="E169" s="195"/>
      <c r="F169" s="195"/>
      <c r="G169" s="195"/>
      <c r="H169" s="195"/>
      <c r="I169" s="195"/>
      <c r="J169" s="195"/>
      <c r="K169" s="195"/>
      <c r="L169" s="195"/>
      <c r="M169" s="195"/>
      <c r="N169" s="230" t="n">
        <f aca="false">BK169</f>
        <v>0</v>
      </c>
      <c r="O169" s="230"/>
      <c r="P169" s="230"/>
      <c r="Q169" s="230"/>
      <c r="R169" s="188"/>
      <c r="T169" s="189"/>
      <c r="U169" s="185"/>
      <c r="V169" s="185"/>
      <c r="W169" s="190" t="n">
        <f aca="false">SUM(W170:W180)</f>
        <v>0</v>
      </c>
      <c r="X169" s="185"/>
      <c r="Y169" s="190" t="n">
        <f aca="false">SUM(Y170:Y180)</f>
        <v>0</v>
      </c>
      <c r="Z169" s="185"/>
      <c r="AA169" s="191" t="n">
        <f aca="false">SUM(AA170:AA180)</f>
        <v>0</v>
      </c>
      <c r="AR169" s="192" t="s">
        <v>136</v>
      </c>
      <c r="AT169" s="193" t="s">
        <v>72</v>
      </c>
      <c r="AU169" s="193" t="s">
        <v>81</v>
      </c>
      <c r="AY169" s="192" t="s">
        <v>177</v>
      </c>
      <c r="BK169" s="194" t="n">
        <f aca="false">SUM(BK170:BK180)</f>
        <v>0</v>
      </c>
    </row>
    <row r="170" s="32" customFormat="true" ht="38.25" hidden="false" customHeight="true" outlineLevel="0" collapsed="false">
      <c r="B170" s="162"/>
      <c r="C170" s="197" t="s">
        <v>383</v>
      </c>
      <c r="D170" s="197" t="s">
        <v>178</v>
      </c>
      <c r="E170" s="198" t="s">
        <v>270</v>
      </c>
      <c r="F170" s="199" t="s">
        <v>271</v>
      </c>
      <c r="G170" s="199"/>
      <c r="H170" s="199"/>
      <c r="I170" s="199"/>
      <c r="J170" s="200" t="s">
        <v>181</v>
      </c>
      <c r="K170" s="201" t="n">
        <v>38.635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518</v>
      </c>
    </row>
    <row r="171" s="207" customFormat="true" ht="16.5" hidden="false" customHeight="true" outlineLevel="0" collapsed="false">
      <c r="B171" s="208"/>
      <c r="C171" s="209"/>
      <c r="D171" s="209"/>
      <c r="E171" s="210"/>
      <c r="F171" s="211" t="s">
        <v>395</v>
      </c>
      <c r="G171" s="211"/>
      <c r="H171" s="211"/>
      <c r="I171" s="211"/>
      <c r="J171" s="209"/>
      <c r="K171" s="212" t="n">
        <v>11.219</v>
      </c>
      <c r="L171" s="209"/>
      <c r="M171" s="209"/>
      <c r="N171" s="209"/>
      <c r="O171" s="209"/>
      <c r="P171" s="209"/>
      <c r="Q171" s="209"/>
      <c r="R171" s="213"/>
      <c r="T171" s="214"/>
      <c r="U171" s="209"/>
      <c r="V171" s="209"/>
      <c r="W171" s="209"/>
      <c r="X171" s="209"/>
      <c r="Y171" s="209"/>
      <c r="Z171" s="209"/>
      <c r="AA171" s="215"/>
      <c r="AT171" s="216" t="s">
        <v>185</v>
      </c>
      <c r="AU171" s="216" t="s">
        <v>136</v>
      </c>
      <c r="AV171" s="207" t="s">
        <v>136</v>
      </c>
      <c r="AW171" s="207" t="s">
        <v>31</v>
      </c>
      <c r="AX171" s="207" t="s">
        <v>73</v>
      </c>
      <c r="AY171" s="216" t="s">
        <v>177</v>
      </c>
    </row>
    <row r="172" customFormat="false" ht="16.5" hidden="false" customHeight="true" outlineLevel="0" collapsed="false">
      <c r="A172" s="207"/>
      <c r="B172" s="208"/>
      <c r="C172" s="209"/>
      <c r="D172" s="209"/>
      <c r="E172" s="210"/>
      <c r="F172" s="227" t="s">
        <v>396</v>
      </c>
      <c r="G172" s="227"/>
      <c r="H172" s="227"/>
      <c r="I172" s="227"/>
      <c r="J172" s="209"/>
      <c r="K172" s="212" t="n">
        <v>13.213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397</v>
      </c>
      <c r="G173" s="227"/>
      <c r="H173" s="227"/>
      <c r="I173" s="227"/>
      <c r="J173" s="209"/>
      <c r="K173" s="212" t="n">
        <v>12.403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customFormat="false" ht="16.5" hidden="false" customHeight="true" outlineLevel="0" collapsed="false">
      <c r="A174" s="207"/>
      <c r="B174" s="208"/>
      <c r="C174" s="209"/>
      <c r="D174" s="209"/>
      <c r="E174" s="210"/>
      <c r="F174" s="227" t="s">
        <v>348</v>
      </c>
      <c r="G174" s="227"/>
      <c r="H174" s="227"/>
      <c r="I174" s="227"/>
      <c r="J174" s="209"/>
      <c r="K174" s="212" t="n">
        <v>1.8</v>
      </c>
      <c r="L174" s="209"/>
      <c r="M174" s="209"/>
      <c r="N174" s="209"/>
      <c r="O174" s="209"/>
      <c r="P174" s="209"/>
      <c r="Q174" s="209"/>
      <c r="R174" s="213"/>
      <c r="T174" s="214"/>
      <c r="U174" s="209"/>
      <c r="V174" s="209"/>
      <c r="W174" s="209"/>
      <c r="X174" s="209"/>
      <c r="Y174" s="209"/>
      <c r="Z174" s="209"/>
      <c r="AA174" s="215"/>
      <c r="AT174" s="216" t="s">
        <v>185</v>
      </c>
      <c r="AU174" s="216" t="s">
        <v>136</v>
      </c>
      <c r="AV174" s="207" t="s">
        <v>136</v>
      </c>
      <c r="AW174" s="207" t="s">
        <v>31</v>
      </c>
      <c r="AX174" s="207" t="s">
        <v>73</v>
      </c>
      <c r="AY174" s="216" t="s">
        <v>177</v>
      </c>
    </row>
    <row r="175" s="217" customFormat="true" ht="16.5" hidden="false" customHeight="true" outlineLevel="0" collapsed="false">
      <c r="B175" s="218"/>
      <c r="C175" s="219"/>
      <c r="D175" s="219"/>
      <c r="E175" s="220"/>
      <c r="F175" s="221" t="s">
        <v>186</v>
      </c>
      <c r="G175" s="221"/>
      <c r="H175" s="221"/>
      <c r="I175" s="221"/>
      <c r="J175" s="219"/>
      <c r="K175" s="222" t="n">
        <v>38.635</v>
      </c>
      <c r="L175" s="219"/>
      <c r="M175" s="219"/>
      <c r="N175" s="219"/>
      <c r="O175" s="219"/>
      <c r="P175" s="219"/>
      <c r="Q175" s="219"/>
      <c r="R175" s="223"/>
      <c r="T175" s="224"/>
      <c r="U175" s="219"/>
      <c r="V175" s="219"/>
      <c r="W175" s="219"/>
      <c r="X175" s="219"/>
      <c r="Y175" s="219"/>
      <c r="Z175" s="219"/>
      <c r="AA175" s="225"/>
      <c r="AT175" s="226" t="s">
        <v>185</v>
      </c>
      <c r="AU175" s="226" t="s">
        <v>136</v>
      </c>
      <c r="AV175" s="217" t="s">
        <v>182</v>
      </c>
      <c r="AW175" s="217" t="s">
        <v>31</v>
      </c>
      <c r="AX175" s="217" t="s">
        <v>81</v>
      </c>
      <c r="AY175" s="226" t="s">
        <v>177</v>
      </c>
    </row>
    <row r="176" s="32" customFormat="true" ht="25.5" hidden="false" customHeight="true" outlineLevel="0" collapsed="false">
      <c r="B176" s="162"/>
      <c r="C176" s="231" t="s">
        <v>386</v>
      </c>
      <c r="D176" s="231" t="s">
        <v>245</v>
      </c>
      <c r="E176" s="232" t="s">
        <v>277</v>
      </c>
      <c r="F176" s="233" t="s">
        <v>278</v>
      </c>
      <c r="G176" s="233"/>
      <c r="H176" s="233"/>
      <c r="I176" s="233"/>
      <c r="J176" s="234" t="s">
        <v>181</v>
      </c>
      <c r="K176" s="235" t="n">
        <v>42.499</v>
      </c>
      <c r="L176" s="236" t="n">
        <v>0</v>
      </c>
      <c r="M176" s="236"/>
      <c r="N176" s="237" t="n">
        <f aca="false">ROUND(L176*K176,2)</f>
        <v>0</v>
      </c>
      <c r="O176" s="237"/>
      <c r="P176" s="237"/>
      <c r="Q176" s="237"/>
      <c r="R176" s="164"/>
      <c r="T176" s="204"/>
      <c r="U176" s="44" t="s">
        <v>38</v>
      </c>
      <c r="V176" s="34"/>
      <c r="W176" s="205" t="n">
        <f aca="false">V176*K176</f>
        <v>0</v>
      </c>
      <c r="X176" s="205" t="n">
        <v>0</v>
      </c>
      <c r="Y176" s="205" t="n">
        <f aca="false">X176*K176</f>
        <v>0</v>
      </c>
      <c r="Z176" s="205" t="n">
        <v>0</v>
      </c>
      <c r="AA176" s="206" t="n">
        <f aca="false">Z176*K176</f>
        <v>0</v>
      </c>
      <c r="AR176" s="10" t="s">
        <v>248</v>
      </c>
      <c r="AT176" s="10" t="s">
        <v>245</v>
      </c>
      <c r="AU176" s="10" t="s">
        <v>136</v>
      </c>
      <c r="AY176" s="10" t="s">
        <v>177</v>
      </c>
      <c r="BE176" s="123" t="n">
        <f aca="false">IF(U176="základní",N176,0)</f>
        <v>0</v>
      </c>
      <c r="BF176" s="123" t="n">
        <f aca="false">IF(U176="snížená",N176,0)</f>
        <v>0</v>
      </c>
      <c r="BG176" s="123" t="n">
        <f aca="false">IF(U176="zákl. přenesená",N176,0)</f>
        <v>0</v>
      </c>
      <c r="BH176" s="123" t="n">
        <f aca="false">IF(U176="sníž. přenesená",N176,0)</f>
        <v>0</v>
      </c>
      <c r="BI176" s="123" t="n">
        <f aca="false">IF(U176="nulová",N176,0)</f>
        <v>0</v>
      </c>
      <c r="BJ176" s="10" t="s">
        <v>81</v>
      </c>
      <c r="BK176" s="123" t="n">
        <f aca="false">ROUND(L176*K176,2)</f>
        <v>0</v>
      </c>
      <c r="BL176" s="10" t="s">
        <v>227</v>
      </c>
      <c r="BM176" s="10" t="s">
        <v>519</v>
      </c>
    </row>
    <row r="177" s="207" customFormat="true" ht="25.5" hidden="false" customHeight="true" outlineLevel="0" collapsed="false">
      <c r="B177" s="208"/>
      <c r="C177" s="209"/>
      <c r="D177" s="209"/>
      <c r="E177" s="210"/>
      <c r="F177" s="211" t="s">
        <v>399</v>
      </c>
      <c r="G177" s="211"/>
      <c r="H177" s="211"/>
      <c r="I177" s="211"/>
      <c r="J177" s="209"/>
      <c r="K177" s="212" t="n">
        <v>42.499</v>
      </c>
      <c r="L177" s="209"/>
      <c r="M177" s="209"/>
      <c r="N177" s="209"/>
      <c r="O177" s="209"/>
      <c r="P177" s="209"/>
      <c r="Q177" s="209"/>
      <c r="R177" s="213"/>
      <c r="T177" s="214"/>
      <c r="U177" s="209"/>
      <c r="V177" s="209"/>
      <c r="W177" s="209"/>
      <c r="X177" s="209"/>
      <c r="Y177" s="209"/>
      <c r="Z177" s="209"/>
      <c r="AA177" s="215"/>
      <c r="AT177" s="216" t="s">
        <v>185</v>
      </c>
      <c r="AU177" s="216" t="s">
        <v>136</v>
      </c>
      <c r="AV177" s="207" t="s">
        <v>136</v>
      </c>
      <c r="AW177" s="207" t="s">
        <v>31</v>
      </c>
      <c r="AX177" s="207" t="s">
        <v>73</v>
      </c>
      <c r="AY177" s="216" t="s">
        <v>177</v>
      </c>
    </row>
    <row r="178" s="217" customFormat="true" ht="16.5" hidden="false" customHeight="true" outlineLevel="0" collapsed="false">
      <c r="B178" s="218"/>
      <c r="C178" s="219"/>
      <c r="D178" s="219"/>
      <c r="E178" s="220"/>
      <c r="F178" s="221" t="s">
        <v>186</v>
      </c>
      <c r="G178" s="221"/>
      <c r="H178" s="221"/>
      <c r="I178" s="221"/>
      <c r="J178" s="219"/>
      <c r="K178" s="222" t="n">
        <v>42.499</v>
      </c>
      <c r="L178" s="219"/>
      <c r="M178" s="219"/>
      <c r="N178" s="219"/>
      <c r="O178" s="219"/>
      <c r="P178" s="219"/>
      <c r="Q178" s="219"/>
      <c r="R178" s="223"/>
      <c r="T178" s="224"/>
      <c r="U178" s="219"/>
      <c r="V178" s="219"/>
      <c r="W178" s="219"/>
      <c r="X178" s="219"/>
      <c r="Y178" s="219"/>
      <c r="Z178" s="219"/>
      <c r="AA178" s="225"/>
      <c r="AT178" s="226" t="s">
        <v>185</v>
      </c>
      <c r="AU178" s="226" t="s">
        <v>136</v>
      </c>
      <c r="AV178" s="217" t="s">
        <v>182</v>
      </c>
      <c r="AW178" s="217" t="s">
        <v>31</v>
      </c>
      <c r="AX178" s="217" t="s">
        <v>81</v>
      </c>
      <c r="AY178" s="226" t="s">
        <v>177</v>
      </c>
    </row>
    <row r="179" s="32" customFormat="true" ht="25.5" hidden="false" customHeight="true" outlineLevel="0" collapsed="false">
      <c r="B179" s="162"/>
      <c r="C179" s="197" t="s">
        <v>240</v>
      </c>
      <c r="D179" s="197" t="s">
        <v>178</v>
      </c>
      <c r="E179" s="198" t="s">
        <v>282</v>
      </c>
      <c r="F179" s="199" t="s">
        <v>283</v>
      </c>
      <c r="G179" s="199"/>
      <c r="H179" s="199"/>
      <c r="I179" s="199"/>
      <c r="J179" s="200" t="s">
        <v>197</v>
      </c>
      <c r="K179" s="201" t="n">
        <v>27.1</v>
      </c>
      <c r="L179" s="202" t="n">
        <v>0</v>
      </c>
      <c r="M179" s="202"/>
      <c r="N179" s="203" t="n">
        <f aca="false">ROUND(L179*K179,2)</f>
        <v>0</v>
      </c>
      <c r="O179" s="203"/>
      <c r="P179" s="203"/>
      <c r="Q179" s="203"/>
      <c r="R179" s="164"/>
      <c r="T179" s="204"/>
      <c r="U179" s="44" t="s">
        <v>38</v>
      </c>
      <c r="V179" s="34"/>
      <c r="W179" s="205" t="n">
        <f aca="false">V179*K179</f>
        <v>0</v>
      </c>
      <c r="X179" s="205" t="n">
        <v>0</v>
      </c>
      <c r="Y179" s="205" t="n">
        <f aca="false">X179*K179</f>
        <v>0</v>
      </c>
      <c r="Z179" s="205" t="n">
        <v>0</v>
      </c>
      <c r="AA179" s="206" t="n">
        <f aca="false">Z179*K179</f>
        <v>0</v>
      </c>
      <c r="AR179" s="10" t="s">
        <v>227</v>
      </c>
      <c r="AT179" s="10" t="s">
        <v>178</v>
      </c>
      <c r="AU179" s="10" t="s">
        <v>136</v>
      </c>
      <c r="AY179" s="10" t="s">
        <v>177</v>
      </c>
      <c r="BE179" s="123" t="n">
        <f aca="false">IF(U179="základní",N179,0)</f>
        <v>0</v>
      </c>
      <c r="BF179" s="123" t="n">
        <f aca="false">IF(U179="snížená",N179,0)</f>
        <v>0</v>
      </c>
      <c r="BG179" s="123" t="n">
        <f aca="false">IF(U179="zákl. přenesená",N179,0)</f>
        <v>0</v>
      </c>
      <c r="BH179" s="123" t="n">
        <f aca="false">IF(U179="sníž. přenesená",N179,0)</f>
        <v>0</v>
      </c>
      <c r="BI179" s="123" t="n">
        <f aca="false">IF(U179="nulová",N179,0)</f>
        <v>0</v>
      </c>
      <c r="BJ179" s="10" t="s">
        <v>81</v>
      </c>
      <c r="BK179" s="123" t="n">
        <f aca="false">ROUND(L179*K179,2)</f>
        <v>0</v>
      </c>
      <c r="BL179" s="10" t="s">
        <v>227</v>
      </c>
      <c r="BM179" s="10" t="s">
        <v>520</v>
      </c>
    </row>
    <row r="180" customFormat="false" ht="25.5" hidden="false" customHeight="true" outlineLevel="0" collapsed="false">
      <c r="A180" s="32"/>
      <c r="B180" s="162"/>
      <c r="C180" s="197" t="s">
        <v>244</v>
      </c>
      <c r="D180" s="197" t="s">
        <v>178</v>
      </c>
      <c r="E180" s="198" t="s">
        <v>286</v>
      </c>
      <c r="F180" s="199" t="s">
        <v>287</v>
      </c>
      <c r="G180" s="199"/>
      <c r="H180" s="199"/>
      <c r="I180" s="199"/>
      <c r="J180" s="200" t="s">
        <v>238</v>
      </c>
      <c r="K180" s="229" t="n">
        <v>0</v>
      </c>
      <c r="L180" s="202" t="n">
        <v>0</v>
      </c>
      <c r="M180" s="202"/>
      <c r="N180" s="203" t="n">
        <f aca="false">ROUND(L180*K180,2)</f>
        <v>0</v>
      </c>
      <c r="O180" s="203"/>
      <c r="P180" s="203"/>
      <c r="Q180" s="203"/>
      <c r="R180" s="164"/>
      <c r="T180" s="204"/>
      <c r="U180" s="44" t="s">
        <v>38</v>
      </c>
      <c r="V180" s="34"/>
      <c r="W180" s="205" t="n">
        <f aca="false">V180*K180</f>
        <v>0</v>
      </c>
      <c r="X180" s="205" t="n">
        <v>0</v>
      </c>
      <c r="Y180" s="205" t="n">
        <f aca="false">X180*K180</f>
        <v>0</v>
      </c>
      <c r="Z180" s="205" t="n">
        <v>0</v>
      </c>
      <c r="AA180" s="206" t="n">
        <f aca="false">Z180*K180</f>
        <v>0</v>
      </c>
      <c r="AR180" s="10" t="s">
        <v>227</v>
      </c>
      <c r="AT180" s="10" t="s">
        <v>178</v>
      </c>
      <c r="AU180" s="10" t="s">
        <v>136</v>
      </c>
      <c r="AY180" s="10" t="s">
        <v>177</v>
      </c>
      <c r="BE180" s="123" t="n">
        <f aca="false">IF(U180="základní",N180,0)</f>
        <v>0</v>
      </c>
      <c r="BF180" s="123" t="n">
        <f aca="false">IF(U180="snížená",N180,0)</f>
        <v>0</v>
      </c>
      <c r="BG180" s="123" t="n">
        <f aca="false">IF(U180="zákl. přenesená",N180,0)</f>
        <v>0</v>
      </c>
      <c r="BH180" s="123" t="n">
        <f aca="false">IF(U180="sníž. přenesená",N180,0)</f>
        <v>0</v>
      </c>
      <c r="BI180" s="123" t="n">
        <f aca="false">IF(U180="nulová",N180,0)</f>
        <v>0</v>
      </c>
      <c r="BJ180" s="10" t="s">
        <v>81</v>
      </c>
      <c r="BK180" s="123" t="n">
        <f aca="false">ROUND(L180*K180,2)</f>
        <v>0</v>
      </c>
      <c r="BL180" s="10" t="s">
        <v>227</v>
      </c>
      <c r="BM180" s="10" t="s">
        <v>521</v>
      </c>
    </row>
    <row r="181" s="183" customFormat="true" ht="29.85" hidden="false" customHeight="true" outlineLevel="0" collapsed="false">
      <c r="B181" s="184"/>
      <c r="C181" s="185"/>
      <c r="D181" s="195" t="s">
        <v>153</v>
      </c>
      <c r="E181" s="195"/>
      <c r="F181" s="195"/>
      <c r="G181" s="195"/>
      <c r="H181" s="195"/>
      <c r="I181" s="195"/>
      <c r="J181" s="195"/>
      <c r="K181" s="195"/>
      <c r="L181" s="195"/>
      <c r="M181" s="195"/>
      <c r="N181" s="230" t="n">
        <f aca="false">BK181</f>
        <v>0</v>
      </c>
      <c r="O181" s="230"/>
      <c r="P181" s="230"/>
      <c r="Q181" s="230"/>
      <c r="R181" s="188"/>
      <c r="T181" s="189"/>
      <c r="U181" s="185"/>
      <c r="V181" s="185"/>
      <c r="W181" s="190" t="n">
        <f aca="false">SUM(W182:W199)</f>
        <v>0</v>
      </c>
      <c r="X181" s="185"/>
      <c r="Y181" s="190" t="n">
        <f aca="false">SUM(Y182:Y199)</f>
        <v>0</v>
      </c>
      <c r="Z181" s="185"/>
      <c r="AA181" s="191" t="n">
        <f aca="false">SUM(AA182:AA199)</f>
        <v>0</v>
      </c>
      <c r="AR181" s="192" t="s">
        <v>136</v>
      </c>
      <c r="AT181" s="193" t="s">
        <v>72</v>
      </c>
      <c r="AU181" s="193" t="s">
        <v>81</v>
      </c>
      <c r="AY181" s="192" t="s">
        <v>177</v>
      </c>
      <c r="BK181" s="194" t="n">
        <f aca="false">SUM(BK182:BK199)</f>
        <v>0</v>
      </c>
    </row>
    <row r="182" s="32" customFormat="true" ht="25.5" hidden="false" customHeight="true" outlineLevel="0" collapsed="false">
      <c r="B182" s="162"/>
      <c r="C182" s="197" t="s">
        <v>251</v>
      </c>
      <c r="D182" s="197" t="s">
        <v>178</v>
      </c>
      <c r="E182" s="198" t="s">
        <v>290</v>
      </c>
      <c r="F182" s="199" t="s">
        <v>291</v>
      </c>
      <c r="G182" s="199"/>
      <c r="H182" s="199"/>
      <c r="I182" s="199"/>
      <c r="J182" s="200" t="s">
        <v>181</v>
      </c>
      <c r="K182" s="201" t="n">
        <v>22.835</v>
      </c>
      <c r="L182" s="202" t="n">
        <v>0</v>
      </c>
      <c r="M182" s="202"/>
      <c r="N182" s="203" t="n">
        <f aca="false">ROUND(L182*K182,2)</f>
        <v>0</v>
      </c>
      <c r="O182" s="203"/>
      <c r="P182" s="203"/>
      <c r="Q182" s="203"/>
      <c r="R182" s="164"/>
      <c r="T182" s="204"/>
      <c r="U182" s="44" t="s">
        <v>38</v>
      </c>
      <c r="V182" s="34"/>
      <c r="W182" s="205" t="n">
        <f aca="false">V182*K182</f>
        <v>0</v>
      </c>
      <c r="X182" s="205" t="n">
        <v>0</v>
      </c>
      <c r="Y182" s="205" t="n">
        <f aca="false">X182*K182</f>
        <v>0</v>
      </c>
      <c r="Z182" s="205" t="n">
        <v>0</v>
      </c>
      <c r="AA182" s="206" t="n">
        <f aca="false">Z182*K182</f>
        <v>0</v>
      </c>
      <c r="AR182" s="10" t="s">
        <v>227</v>
      </c>
      <c r="AT182" s="10" t="s">
        <v>178</v>
      </c>
      <c r="AU182" s="10" t="s">
        <v>136</v>
      </c>
      <c r="AY182" s="10" t="s">
        <v>177</v>
      </c>
      <c r="BE182" s="123" t="n">
        <f aca="false">IF(U182="základní",N182,0)</f>
        <v>0</v>
      </c>
      <c r="BF182" s="123" t="n">
        <f aca="false">IF(U182="snížená",N182,0)</f>
        <v>0</v>
      </c>
      <c r="BG182" s="123" t="n">
        <f aca="false">IF(U182="zákl. přenesená",N182,0)</f>
        <v>0</v>
      </c>
      <c r="BH182" s="123" t="n">
        <f aca="false">IF(U182="sníž. přenesená",N182,0)</f>
        <v>0</v>
      </c>
      <c r="BI182" s="123" t="n">
        <f aca="false">IF(U182="nulová",N182,0)</f>
        <v>0</v>
      </c>
      <c r="BJ182" s="10" t="s">
        <v>81</v>
      </c>
      <c r="BK182" s="123" t="n">
        <f aca="false">ROUND(L182*K182,2)</f>
        <v>0</v>
      </c>
      <c r="BL182" s="10" t="s">
        <v>227</v>
      </c>
      <c r="BM182" s="10" t="s">
        <v>522</v>
      </c>
    </row>
    <row r="183" s="207" customFormat="true" ht="16.5" hidden="false" customHeight="true" outlineLevel="0" collapsed="false">
      <c r="B183" s="208"/>
      <c r="C183" s="209"/>
      <c r="D183" s="209"/>
      <c r="E183" s="210"/>
      <c r="F183" s="211" t="s">
        <v>403</v>
      </c>
      <c r="G183" s="211"/>
      <c r="H183" s="211"/>
      <c r="I183" s="211"/>
      <c r="J183" s="209"/>
      <c r="K183" s="212" t="n">
        <v>4.559</v>
      </c>
      <c r="L183" s="209"/>
      <c r="M183" s="209"/>
      <c r="N183" s="209"/>
      <c r="O183" s="209"/>
      <c r="P183" s="209"/>
      <c r="Q183" s="209"/>
      <c r="R183" s="213"/>
      <c r="T183" s="214"/>
      <c r="U183" s="209"/>
      <c r="V183" s="209"/>
      <c r="W183" s="209"/>
      <c r="X183" s="209"/>
      <c r="Y183" s="209"/>
      <c r="Z183" s="209"/>
      <c r="AA183" s="215"/>
      <c r="AT183" s="216" t="s">
        <v>185</v>
      </c>
      <c r="AU183" s="216" t="s">
        <v>136</v>
      </c>
      <c r="AV183" s="207" t="s">
        <v>136</v>
      </c>
      <c r="AW183" s="207" t="s">
        <v>31</v>
      </c>
      <c r="AX183" s="207" t="s">
        <v>73</v>
      </c>
      <c r="AY183" s="216" t="s">
        <v>177</v>
      </c>
    </row>
    <row r="184" customFormat="false" ht="25.5" hidden="false" customHeight="true" outlineLevel="0" collapsed="false">
      <c r="A184" s="207"/>
      <c r="B184" s="208"/>
      <c r="C184" s="209"/>
      <c r="D184" s="209"/>
      <c r="E184" s="210"/>
      <c r="F184" s="227" t="s">
        <v>404</v>
      </c>
      <c r="G184" s="227"/>
      <c r="H184" s="227"/>
      <c r="I184" s="227"/>
      <c r="J184" s="209"/>
      <c r="K184" s="212" t="n">
        <v>5.653</v>
      </c>
      <c r="L184" s="209"/>
      <c r="M184" s="209"/>
      <c r="N184" s="209"/>
      <c r="O184" s="209"/>
      <c r="P184" s="209"/>
      <c r="Q184" s="209"/>
      <c r="R184" s="213"/>
      <c r="T184" s="214"/>
      <c r="U184" s="209"/>
      <c r="V184" s="209"/>
      <c r="W184" s="209"/>
      <c r="X184" s="209"/>
      <c r="Y184" s="209"/>
      <c r="Z184" s="209"/>
      <c r="AA184" s="215"/>
      <c r="AT184" s="216" t="s">
        <v>185</v>
      </c>
      <c r="AU184" s="216" t="s">
        <v>136</v>
      </c>
      <c r="AV184" s="207" t="s">
        <v>136</v>
      </c>
      <c r="AW184" s="207" t="s">
        <v>31</v>
      </c>
      <c r="AX184" s="207" t="s">
        <v>73</v>
      </c>
      <c r="AY184" s="216" t="s">
        <v>177</v>
      </c>
    </row>
    <row r="185" customFormat="false" ht="16.5" hidden="false" customHeight="true" outlineLevel="0" collapsed="false">
      <c r="A185" s="207"/>
      <c r="B185" s="208"/>
      <c r="C185" s="209"/>
      <c r="D185" s="209"/>
      <c r="E185" s="210"/>
      <c r="F185" s="227" t="s">
        <v>405</v>
      </c>
      <c r="G185" s="227"/>
      <c r="H185" s="227"/>
      <c r="I185" s="227"/>
      <c r="J185" s="209"/>
      <c r="K185" s="212" t="n">
        <v>5.653</v>
      </c>
      <c r="L185" s="209"/>
      <c r="M185" s="209"/>
      <c r="N185" s="209"/>
      <c r="O185" s="209"/>
      <c r="P185" s="209"/>
      <c r="Q185" s="209"/>
      <c r="R185" s="213"/>
      <c r="T185" s="214"/>
      <c r="U185" s="209"/>
      <c r="V185" s="209"/>
      <c r="W185" s="209"/>
      <c r="X185" s="209"/>
      <c r="Y185" s="209"/>
      <c r="Z185" s="209"/>
      <c r="AA185" s="215"/>
      <c r="AT185" s="216" t="s">
        <v>185</v>
      </c>
      <c r="AU185" s="216" t="s">
        <v>136</v>
      </c>
      <c r="AV185" s="207" t="s">
        <v>136</v>
      </c>
      <c r="AW185" s="207" t="s">
        <v>31</v>
      </c>
      <c r="AX185" s="207" t="s">
        <v>73</v>
      </c>
      <c r="AY185" s="216" t="s">
        <v>177</v>
      </c>
    </row>
    <row r="186" customFormat="false" ht="16.5" hidden="false" customHeight="true" outlineLevel="0" collapsed="false">
      <c r="A186" s="207"/>
      <c r="B186" s="208"/>
      <c r="C186" s="209"/>
      <c r="D186" s="209"/>
      <c r="E186" s="210"/>
      <c r="F186" s="227" t="s">
        <v>364</v>
      </c>
      <c r="G186" s="227"/>
      <c r="H186" s="227"/>
      <c r="I186" s="227"/>
      <c r="J186" s="209"/>
      <c r="K186" s="212" t="n">
        <v>6.97</v>
      </c>
      <c r="L186" s="209"/>
      <c r="M186" s="209"/>
      <c r="N186" s="209"/>
      <c r="O186" s="209"/>
      <c r="P186" s="209"/>
      <c r="Q186" s="209"/>
      <c r="R186" s="213"/>
      <c r="T186" s="214"/>
      <c r="U186" s="209"/>
      <c r="V186" s="209"/>
      <c r="W186" s="209"/>
      <c r="X186" s="209"/>
      <c r="Y186" s="209"/>
      <c r="Z186" s="209"/>
      <c r="AA186" s="215"/>
      <c r="AT186" s="216" t="s">
        <v>185</v>
      </c>
      <c r="AU186" s="216" t="s">
        <v>136</v>
      </c>
      <c r="AV186" s="207" t="s">
        <v>136</v>
      </c>
      <c r="AW186" s="207" t="s">
        <v>31</v>
      </c>
      <c r="AX186" s="207" t="s">
        <v>73</v>
      </c>
      <c r="AY186" s="216" t="s">
        <v>177</v>
      </c>
    </row>
    <row r="187" s="217" customFormat="true" ht="16.5" hidden="false" customHeight="true" outlineLevel="0" collapsed="false">
      <c r="B187" s="218"/>
      <c r="C187" s="219"/>
      <c r="D187" s="219"/>
      <c r="E187" s="220"/>
      <c r="F187" s="221" t="s">
        <v>186</v>
      </c>
      <c r="G187" s="221"/>
      <c r="H187" s="221"/>
      <c r="I187" s="221"/>
      <c r="J187" s="219"/>
      <c r="K187" s="222" t="n">
        <v>22.835</v>
      </c>
      <c r="L187" s="219"/>
      <c r="M187" s="219"/>
      <c r="N187" s="219"/>
      <c r="O187" s="219"/>
      <c r="P187" s="219"/>
      <c r="Q187" s="219"/>
      <c r="R187" s="223"/>
      <c r="T187" s="224"/>
      <c r="U187" s="219"/>
      <c r="V187" s="219"/>
      <c r="W187" s="219"/>
      <c r="X187" s="219"/>
      <c r="Y187" s="219"/>
      <c r="Z187" s="219"/>
      <c r="AA187" s="225"/>
      <c r="AT187" s="226" t="s">
        <v>185</v>
      </c>
      <c r="AU187" s="226" t="s">
        <v>136</v>
      </c>
      <c r="AV187" s="217" t="s">
        <v>182</v>
      </c>
      <c r="AW187" s="217" t="s">
        <v>31</v>
      </c>
      <c r="AX187" s="217" t="s">
        <v>81</v>
      </c>
      <c r="AY187" s="226" t="s">
        <v>177</v>
      </c>
    </row>
    <row r="188" s="32" customFormat="true" ht="25.5" hidden="false" customHeight="true" outlineLevel="0" collapsed="false">
      <c r="B188" s="162"/>
      <c r="C188" s="197" t="s">
        <v>255</v>
      </c>
      <c r="D188" s="197" t="s">
        <v>178</v>
      </c>
      <c r="E188" s="198" t="s">
        <v>297</v>
      </c>
      <c r="F188" s="199" t="s">
        <v>298</v>
      </c>
      <c r="G188" s="199"/>
      <c r="H188" s="199"/>
      <c r="I188" s="199"/>
      <c r="J188" s="200" t="s">
        <v>181</v>
      </c>
      <c r="K188" s="201" t="n">
        <v>22.835</v>
      </c>
      <c r="L188" s="202" t="n">
        <v>0</v>
      </c>
      <c r="M188" s="202"/>
      <c r="N188" s="203" t="n">
        <f aca="false">ROUND(L188*K188,2)</f>
        <v>0</v>
      </c>
      <c r="O188" s="203"/>
      <c r="P188" s="203"/>
      <c r="Q188" s="203"/>
      <c r="R188" s="164"/>
      <c r="T188" s="204"/>
      <c r="U188" s="44" t="s">
        <v>38</v>
      </c>
      <c r="V188" s="34"/>
      <c r="W188" s="205" t="n">
        <f aca="false">V188*K188</f>
        <v>0</v>
      </c>
      <c r="X188" s="205" t="n">
        <v>0</v>
      </c>
      <c r="Y188" s="205" t="n">
        <f aca="false">X188*K188</f>
        <v>0</v>
      </c>
      <c r="Z188" s="205" t="n">
        <v>0</v>
      </c>
      <c r="AA188" s="206" t="n">
        <f aca="false">Z188*K188</f>
        <v>0</v>
      </c>
      <c r="AR188" s="10" t="s">
        <v>227</v>
      </c>
      <c r="AT188" s="10" t="s">
        <v>178</v>
      </c>
      <c r="AU188" s="10" t="s">
        <v>136</v>
      </c>
      <c r="AY188" s="10" t="s">
        <v>177</v>
      </c>
      <c r="BE188" s="123" t="n">
        <f aca="false">IF(U188="základní",N188,0)</f>
        <v>0</v>
      </c>
      <c r="BF188" s="123" t="n">
        <f aca="false">IF(U188="snížená",N188,0)</f>
        <v>0</v>
      </c>
      <c r="BG188" s="123" t="n">
        <f aca="false">IF(U188="zákl. přenesená",N188,0)</f>
        <v>0</v>
      </c>
      <c r="BH188" s="123" t="n">
        <f aca="false">IF(U188="sníž. přenesená",N188,0)</f>
        <v>0</v>
      </c>
      <c r="BI188" s="123" t="n">
        <f aca="false">IF(U188="nulová",N188,0)</f>
        <v>0</v>
      </c>
      <c r="BJ188" s="10" t="s">
        <v>81</v>
      </c>
      <c r="BK188" s="123" t="n">
        <f aca="false">ROUND(L188*K188,2)</f>
        <v>0</v>
      </c>
      <c r="BL188" s="10" t="s">
        <v>227</v>
      </c>
      <c r="BM188" s="10" t="s">
        <v>523</v>
      </c>
    </row>
    <row r="189" s="207" customFormat="true" ht="16.5" hidden="false" customHeight="true" outlineLevel="0" collapsed="false">
      <c r="B189" s="208"/>
      <c r="C189" s="209"/>
      <c r="D189" s="209"/>
      <c r="E189" s="210"/>
      <c r="F189" s="211" t="s">
        <v>403</v>
      </c>
      <c r="G189" s="211"/>
      <c r="H189" s="211"/>
      <c r="I189" s="211"/>
      <c r="J189" s="209"/>
      <c r="K189" s="212" t="n">
        <v>4.559</v>
      </c>
      <c r="L189" s="209"/>
      <c r="M189" s="209"/>
      <c r="N189" s="209"/>
      <c r="O189" s="209"/>
      <c r="P189" s="209"/>
      <c r="Q189" s="209"/>
      <c r="R189" s="213"/>
      <c r="T189" s="214"/>
      <c r="U189" s="209"/>
      <c r="V189" s="209"/>
      <c r="W189" s="209"/>
      <c r="X189" s="209"/>
      <c r="Y189" s="209"/>
      <c r="Z189" s="209"/>
      <c r="AA189" s="215"/>
      <c r="AT189" s="216" t="s">
        <v>185</v>
      </c>
      <c r="AU189" s="216" t="s">
        <v>136</v>
      </c>
      <c r="AV189" s="207" t="s">
        <v>136</v>
      </c>
      <c r="AW189" s="207" t="s">
        <v>31</v>
      </c>
      <c r="AX189" s="207" t="s">
        <v>73</v>
      </c>
      <c r="AY189" s="216" t="s">
        <v>177</v>
      </c>
    </row>
    <row r="190" customFormat="false" ht="25.5" hidden="false" customHeight="true" outlineLevel="0" collapsed="false">
      <c r="A190" s="207"/>
      <c r="B190" s="208"/>
      <c r="C190" s="209"/>
      <c r="D190" s="209"/>
      <c r="E190" s="210"/>
      <c r="F190" s="227" t="s">
        <v>404</v>
      </c>
      <c r="G190" s="227"/>
      <c r="H190" s="227"/>
      <c r="I190" s="227"/>
      <c r="J190" s="209"/>
      <c r="K190" s="212" t="n">
        <v>5.653</v>
      </c>
      <c r="L190" s="209"/>
      <c r="M190" s="209"/>
      <c r="N190" s="209"/>
      <c r="O190" s="209"/>
      <c r="P190" s="209"/>
      <c r="Q190" s="209"/>
      <c r="R190" s="213"/>
      <c r="T190" s="214"/>
      <c r="U190" s="209"/>
      <c r="V190" s="209"/>
      <c r="W190" s="209"/>
      <c r="X190" s="209"/>
      <c r="Y190" s="209"/>
      <c r="Z190" s="209"/>
      <c r="AA190" s="215"/>
      <c r="AT190" s="216" t="s">
        <v>185</v>
      </c>
      <c r="AU190" s="216" t="s">
        <v>136</v>
      </c>
      <c r="AV190" s="207" t="s">
        <v>136</v>
      </c>
      <c r="AW190" s="207" t="s">
        <v>31</v>
      </c>
      <c r="AX190" s="207" t="s">
        <v>73</v>
      </c>
      <c r="AY190" s="216" t="s">
        <v>177</v>
      </c>
    </row>
    <row r="191" customFormat="false" ht="16.5" hidden="false" customHeight="true" outlineLevel="0" collapsed="false">
      <c r="A191" s="207"/>
      <c r="B191" s="208"/>
      <c r="C191" s="209"/>
      <c r="D191" s="209"/>
      <c r="E191" s="210"/>
      <c r="F191" s="227" t="s">
        <v>405</v>
      </c>
      <c r="G191" s="227"/>
      <c r="H191" s="227"/>
      <c r="I191" s="227"/>
      <c r="J191" s="209"/>
      <c r="K191" s="212" t="n">
        <v>5.653</v>
      </c>
      <c r="L191" s="209"/>
      <c r="M191" s="209"/>
      <c r="N191" s="209"/>
      <c r="O191" s="209"/>
      <c r="P191" s="209"/>
      <c r="Q191" s="209"/>
      <c r="R191" s="213"/>
      <c r="T191" s="214"/>
      <c r="U191" s="209"/>
      <c r="V191" s="209"/>
      <c r="W191" s="209"/>
      <c r="X191" s="209"/>
      <c r="Y191" s="209"/>
      <c r="Z191" s="209"/>
      <c r="AA191" s="215"/>
      <c r="AT191" s="216" t="s">
        <v>185</v>
      </c>
      <c r="AU191" s="216" t="s">
        <v>136</v>
      </c>
      <c r="AV191" s="207" t="s">
        <v>136</v>
      </c>
      <c r="AW191" s="207" t="s">
        <v>31</v>
      </c>
      <c r="AX191" s="207" t="s">
        <v>73</v>
      </c>
      <c r="AY191" s="216" t="s">
        <v>177</v>
      </c>
    </row>
    <row r="192" customFormat="false" ht="16.5" hidden="false" customHeight="true" outlineLevel="0" collapsed="false">
      <c r="A192" s="207"/>
      <c r="B192" s="208"/>
      <c r="C192" s="209"/>
      <c r="D192" s="209"/>
      <c r="E192" s="210"/>
      <c r="F192" s="227" t="s">
        <v>364</v>
      </c>
      <c r="G192" s="227"/>
      <c r="H192" s="227"/>
      <c r="I192" s="227"/>
      <c r="J192" s="209"/>
      <c r="K192" s="212" t="n">
        <v>6.97</v>
      </c>
      <c r="L192" s="209"/>
      <c r="M192" s="209"/>
      <c r="N192" s="209"/>
      <c r="O192" s="209"/>
      <c r="P192" s="209"/>
      <c r="Q192" s="209"/>
      <c r="R192" s="213"/>
      <c r="T192" s="214"/>
      <c r="U192" s="209"/>
      <c r="V192" s="209"/>
      <c r="W192" s="209"/>
      <c r="X192" s="209"/>
      <c r="Y192" s="209"/>
      <c r="Z192" s="209"/>
      <c r="AA192" s="215"/>
      <c r="AT192" s="216" t="s">
        <v>185</v>
      </c>
      <c r="AU192" s="216" t="s">
        <v>136</v>
      </c>
      <c r="AV192" s="207" t="s">
        <v>136</v>
      </c>
      <c r="AW192" s="207" t="s">
        <v>31</v>
      </c>
      <c r="AX192" s="207" t="s">
        <v>73</v>
      </c>
      <c r="AY192" s="216" t="s">
        <v>177</v>
      </c>
    </row>
    <row r="193" s="217" customFormat="true" ht="16.5" hidden="false" customHeight="true" outlineLevel="0" collapsed="false">
      <c r="B193" s="218"/>
      <c r="C193" s="219"/>
      <c r="D193" s="219"/>
      <c r="E193" s="220"/>
      <c r="F193" s="221" t="s">
        <v>186</v>
      </c>
      <c r="G193" s="221"/>
      <c r="H193" s="221"/>
      <c r="I193" s="221"/>
      <c r="J193" s="219"/>
      <c r="K193" s="222" t="n">
        <v>22.835</v>
      </c>
      <c r="L193" s="219"/>
      <c r="M193" s="219"/>
      <c r="N193" s="219"/>
      <c r="O193" s="219"/>
      <c r="P193" s="219"/>
      <c r="Q193" s="219"/>
      <c r="R193" s="223"/>
      <c r="T193" s="224"/>
      <c r="U193" s="219"/>
      <c r="V193" s="219"/>
      <c r="W193" s="219"/>
      <c r="X193" s="219"/>
      <c r="Y193" s="219"/>
      <c r="Z193" s="219"/>
      <c r="AA193" s="225"/>
      <c r="AT193" s="226" t="s">
        <v>185</v>
      </c>
      <c r="AU193" s="226" t="s">
        <v>136</v>
      </c>
      <c r="AV193" s="217" t="s">
        <v>182</v>
      </c>
      <c r="AW193" s="217" t="s">
        <v>31</v>
      </c>
      <c r="AX193" s="217" t="s">
        <v>81</v>
      </c>
      <c r="AY193" s="226" t="s">
        <v>177</v>
      </c>
    </row>
    <row r="194" s="32" customFormat="true" ht="25.5" hidden="false" customHeight="true" outlineLevel="0" collapsed="false">
      <c r="B194" s="162"/>
      <c r="C194" s="197" t="s">
        <v>248</v>
      </c>
      <c r="D194" s="197" t="s">
        <v>178</v>
      </c>
      <c r="E194" s="198" t="s">
        <v>301</v>
      </c>
      <c r="F194" s="199" t="s">
        <v>302</v>
      </c>
      <c r="G194" s="199"/>
      <c r="H194" s="199"/>
      <c r="I194" s="199"/>
      <c r="J194" s="200" t="s">
        <v>181</v>
      </c>
      <c r="K194" s="201" t="n">
        <v>6.97</v>
      </c>
      <c r="L194" s="202" t="n">
        <v>0</v>
      </c>
      <c r="M194" s="202"/>
      <c r="N194" s="203" t="n">
        <f aca="false">ROUND(L194*K194,2)</f>
        <v>0</v>
      </c>
      <c r="O194" s="203"/>
      <c r="P194" s="203"/>
      <c r="Q194" s="203"/>
      <c r="R194" s="164"/>
      <c r="T194" s="204"/>
      <c r="U194" s="44" t="s">
        <v>38</v>
      </c>
      <c r="V194" s="34"/>
      <c r="W194" s="205" t="n">
        <f aca="false">V194*K194</f>
        <v>0</v>
      </c>
      <c r="X194" s="205" t="n">
        <v>0</v>
      </c>
      <c r="Y194" s="205" t="n">
        <f aca="false">X194*K194</f>
        <v>0</v>
      </c>
      <c r="Z194" s="205" t="n">
        <v>0</v>
      </c>
      <c r="AA194" s="206" t="n">
        <f aca="false">Z194*K194</f>
        <v>0</v>
      </c>
      <c r="AR194" s="10" t="s">
        <v>227</v>
      </c>
      <c r="AT194" s="10" t="s">
        <v>178</v>
      </c>
      <c r="AU194" s="10" t="s">
        <v>136</v>
      </c>
      <c r="AY194" s="10" t="s">
        <v>177</v>
      </c>
      <c r="BE194" s="123" t="n">
        <f aca="false">IF(U194="základní",N194,0)</f>
        <v>0</v>
      </c>
      <c r="BF194" s="123" t="n">
        <f aca="false">IF(U194="snížená",N194,0)</f>
        <v>0</v>
      </c>
      <c r="BG194" s="123" t="n">
        <f aca="false">IF(U194="zákl. přenesená",N194,0)</f>
        <v>0</v>
      </c>
      <c r="BH194" s="123" t="n">
        <f aca="false">IF(U194="sníž. přenesená",N194,0)</f>
        <v>0</v>
      </c>
      <c r="BI194" s="123" t="n">
        <f aca="false">IF(U194="nulová",N194,0)</f>
        <v>0</v>
      </c>
      <c r="BJ194" s="10" t="s">
        <v>81</v>
      </c>
      <c r="BK194" s="123" t="n">
        <f aca="false">ROUND(L194*K194,2)</f>
        <v>0</v>
      </c>
      <c r="BL194" s="10" t="s">
        <v>227</v>
      </c>
      <c r="BM194" s="10" t="s">
        <v>524</v>
      </c>
    </row>
    <row r="195" s="207" customFormat="true" ht="16.5" hidden="false" customHeight="true" outlineLevel="0" collapsed="false">
      <c r="B195" s="208"/>
      <c r="C195" s="209"/>
      <c r="D195" s="209"/>
      <c r="E195" s="210"/>
      <c r="F195" s="211" t="s">
        <v>364</v>
      </c>
      <c r="G195" s="211"/>
      <c r="H195" s="211"/>
      <c r="I195" s="211"/>
      <c r="J195" s="209"/>
      <c r="K195" s="212" t="n">
        <v>6.97</v>
      </c>
      <c r="L195" s="209"/>
      <c r="M195" s="209"/>
      <c r="N195" s="209"/>
      <c r="O195" s="209"/>
      <c r="P195" s="209"/>
      <c r="Q195" s="209"/>
      <c r="R195" s="213"/>
      <c r="T195" s="214"/>
      <c r="U195" s="209"/>
      <c r="V195" s="209"/>
      <c r="W195" s="209"/>
      <c r="X195" s="209"/>
      <c r="Y195" s="209"/>
      <c r="Z195" s="209"/>
      <c r="AA195" s="215"/>
      <c r="AT195" s="216" t="s">
        <v>185</v>
      </c>
      <c r="AU195" s="216" t="s">
        <v>136</v>
      </c>
      <c r="AV195" s="207" t="s">
        <v>136</v>
      </c>
      <c r="AW195" s="207" t="s">
        <v>31</v>
      </c>
      <c r="AX195" s="207" t="s">
        <v>73</v>
      </c>
      <c r="AY195" s="216" t="s">
        <v>177</v>
      </c>
    </row>
    <row r="196" s="217" customFormat="true" ht="16.5" hidden="false" customHeight="true" outlineLevel="0" collapsed="false">
      <c r="B196" s="218"/>
      <c r="C196" s="219"/>
      <c r="D196" s="219"/>
      <c r="E196" s="220"/>
      <c r="F196" s="221" t="s">
        <v>186</v>
      </c>
      <c r="G196" s="221"/>
      <c r="H196" s="221"/>
      <c r="I196" s="221"/>
      <c r="J196" s="219"/>
      <c r="K196" s="222" t="n">
        <v>6.97</v>
      </c>
      <c r="L196" s="219"/>
      <c r="M196" s="219"/>
      <c r="N196" s="219"/>
      <c r="O196" s="219"/>
      <c r="P196" s="219"/>
      <c r="Q196" s="219"/>
      <c r="R196" s="223"/>
      <c r="T196" s="224"/>
      <c r="U196" s="219"/>
      <c r="V196" s="219"/>
      <c r="W196" s="219"/>
      <c r="X196" s="219"/>
      <c r="Y196" s="219"/>
      <c r="Z196" s="219"/>
      <c r="AA196" s="225"/>
      <c r="AT196" s="226" t="s">
        <v>185</v>
      </c>
      <c r="AU196" s="226" t="s">
        <v>136</v>
      </c>
      <c r="AV196" s="217" t="s">
        <v>182</v>
      </c>
      <c r="AW196" s="217" t="s">
        <v>31</v>
      </c>
      <c r="AX196" s="217" t="s">
        <v>81</v>
      </c>
      <c r="AY196" s="226" t="s">
        <v>177</v>
      </c>
    </row>
    <row r="197" s="32" customFormat="true" ht="38.25" hidden="false" customHeight="true" outlineLevel="0" collapsed="false">
      <c r="B197" s="162"/>
      <c r="C197" s="197" t="s">
        <v>265</v>
      </c>
      <c r="D197" s="197" t="s">
        <v>178</v>
      </c>
      <c r="E197" s="198" t="s">
        <v>305</v>
      </c>
      <c r="F197" s="199" t="s">
        <v>306</v>
      </c>
      <c r="G197" s="199"/>
      <c r="H197" s="199"/>
      <c r="I197" s="199"/>
      <c r="J197" s="200" t="s">
        <v>181</v>
      </c>
      <c r="K197" s="201" t="n">
        <v>6.97</v>
      </c>
      <c r="L197" s="202" t="n">
        <v>0</v>
      </c>
      <c r="M197" s="202"/>
      <c r="N197" s="203" t="n">
        <f aca="false">ROUND(L197*K197,2)</f>
        <v>0</v>
      </c>
      <c r="O197" s="203"/>
      <c r="P197" s="203"/>
      <c r="Q197" s="203"/>
      <c r="R197" s="164"/>
      <c r="T197" s="204"/>
      <c r="U197" s="44" t="s">
        <v>38</v>
      </c>
      <c r="V197" s="34"/>
      <c r="W197" s="205" t="n">
        <f aca="false">V197*K197</f>
        <v>0</v>
      </c>
      <c r="X197" s="205" t="n">
        <v>0</v>
      </c>
      <c r="Y197" s="205" t="n">
        <f aca="false">X197*K197</f>
        <v>0</v>
      </c>
      <c r="Z197" s="205" t="n">
        <v>0</v>
      </c>
      <c r="AA197" s="206" t="n">
        <f aca="false">Z197*K197</f>
        <v>0</v>
      </c>
      <c r="AR197" s="10" t="s">
        <v>227</v>
      </c>
      <c r="AT197" s="10" t="s">
        <v>178</v>
      </c>
      <c r="AU197" s="10" t="s">
        <v>136</v>
      </c>
      <c r="AY197" s="10" t="s">
        <v>177</v>
      </c>
      <c r="BE197" s="123" t="n">
        <f aca="false">IF(U197="základní",N197,0)</f>
        <v>0</v>
      </c>
      <c r="BF197" s="123" t="n">
        <f aca="false">IF(U197="snížená",N197,0)</f>
        <v>0</v>
      </c>
      <c r="BG197" s="123" t="n">
        <f aca="false">IF(U197="zákl. přenesená",N197,0)</f>
        <v>0</v>
      </c>
      <c r="BH197" s="123" t="n">
        <f aca="false">IF(U197="sníž. přenesená",N197,0)</f>
        <v>0</v>
      </c>
      <c r="BI197" s="123" t="n">
        <f aca="false">IF(U197="nulová",N197,0)</f>
        <v>0</v>
      </c>
      <c r="BJ197" s="10" t="s">
        <v>81</v>
      </c>
      <c r="BK197" s="123" t="n">
        <f aca="false">ROUND(L197*K197,2)</f>
        <v>0</v>
      </c>
      <c r="BL197" s="10" t="s">
        <v>227</v>
      </c>
      <c r="BM197" s="10" t="s">
        <v>525</v>
      </c>
    </row>
    <row r="198" s="207" customFormat="true" ht="16.5" hidden="false" customHeight="true" outlineLevel="0" collapsed="false">
      <c r="B198" s="208"/>
      <c r="C198" s="209"/>
      <c r="D198" s="209"/>
      <c r="E198" s="210"/>
      <c r="F198" s="211" t="s">
        <v>364</v>
      </c>
      <c r="G198" s="211"/>
      <c r="H198" s="211"/>
      <c r="I198" s="211"/>
      <c r="J198" s="209"/>
      <c r="K198" s="212" t="n">
        <v>6.97</v>
      </c>
      <c r="L198" s="209"/>
      <c r="M198" s="209"/>
      <c r="N198" s="209"/>
      <c r="O198" s="209"/>
      <c r="P198" s="209"/>
      <c r="Q198" s="209"/>
      <c r="R198" s="213"/>
      <c r="T198" s="214"/>
      <c r="U198" s="209"/>
      <c r="V198" s="209"/>
      <c r="W198" s="209"/>
      <c r="X198" s="209"/>
      <c r="Y198" s="209"/>
      <c r="Z198" s="209"/>
      <c r="AA198" s="215"/>
      <c r="AT198" s="216" t="s">
        <v>185</v>
      </c>
      <c r="AU198" s="216" t="s">
        <v>136</v>
      </c>
      <c r="AV198" s="207" t="s">
        <v>136</v>
      </c>
      <c r="AW198" s="207" t="s">
        <v>31</v>
      </c>
      <c r="AX198" s="207" t="s">
        <v>73</v>
      </c>
      <c r="AY198" s="216" t="s">
        <v>177</v>
      </c>
    </row>
    <row r="199" s="217" customFormat="true" ht="16.5" hidden="false" customHeight="true" outlineLevel="0" collapsed="false">
      <c r="B199" s="218"/>
      <c r="C199" s="219"/>
      <c r="D199" s="219"/>
      <c r="E199" s="220"/>
      <c r="F199" s="221" t="s">
        <v>186</v>
      </c>
      <c r="G199" s="221"/>
      <c r="H199" s="221"/>
      <c r="I199" s="221"/>
      <c r="J199" s="219"/>
      <c r="K199" s="222" t="n">
        <v>6.97</v>
      </c>
      <c r="L199" s="219"/>
      <c r="M199" s="219"/>
      <c r="N199" s="219"/>
      <c r="O199" s="219"/>
      <c r="P199" s="219"/>
      <c r="Q199" s="219"/>
      <c r="R199" s="223"/>
      <c r="T199" s="224"/>
      <c r="U199" s="219"/>
      <c r="V199" s="219"/>
      <c r="W199" s="219"/>
      <c r="X199" s="219"/>
      <c r="Y199" s="219"/>
      <c r="Z199" s="219"/>
      <c r="AA199" s="225"/>
      <c r="AT199" s="226" t="s">
        <v>185</v>
      </c>
      <c r="AU199" s="226" t="s">
        <v>136</v>
      </c>
      <c r="AV199" s="217" t="s">
        <v>182</v>
      </c>
      <c r="AW199" s="217" t="s">
        <v>31</v>
      </c>
      <c r="AX199" s="217" t="s">
        <v>81</v>
      </c>
      <c r="AY199" s="226" t="s">
        <v>177</v>
      </c>
    </row>
    <row r="200" s="32" customFormat="true" ht="49.9" hidden="false" customHeight="true" outlineLevel="0" collapsed="false">
      <c r="B200" s="33"/>
      <c r="C200" s="34"/>
      <c r="D200" s="186" t="s">
        <v>308</v>
      </c>
      <c r="E200" s="34"/>
      <c r="F200" s="34"/>
      <c r="G200" s="34"/>
      <c r="H200" s="34"/>
      <c r="I200" s="34"/>
      <c r="J200" s="34"/>
      <c r="K200" s="34"/>
      <c r="L200" s="34"/>
      <c r="M200" s="34"/>
      <c r="N200" s="187" t="n">
        <f aca="false">BK200</f>
        <v>0</v>
      </c>
      <c r="O200" s="187"/>
      <c r="P200" s="187"/>
      <c r="Q200" s="187"/>
      <c r="R200" s="35"/>
      <c r="T200" s="247"/>
      <c r="U200" s="59"/>
      <c r="V200" s="59"/>
      <c r="W200" s="59"/>
      <c r="X200" s="59"/>
      <c r="Y200" s="59"/>
      <c r="Z200" s="59"/>
      <c r="AA200" s="61"/>
      <c r="AT200" s="10" t="s">
        <v>72</v>
      </c>
      <c r="AU200" s="10" t="s">
        <v>73</v>
      </c>
      <c r="AY200" s="10" t="s">
        <v>309</v>
      </c>
      <c r="BK200" s="123" t="n">
        <v>0</v>
      </c>
    </row>
    <row r="201" customFormat="false" ht="6.95" hidden="false" customHeight="true" outlineLevel="0" collapsed="false">
      <c r="A201" s="32"/>
      <c r="B201" s="62"/>
      <c r="C201" s="63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4"/>
    </row>
  </sheetData>
  <mergeCells count="19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N123:Q123"/>
    <mergeCell ref="N124:Q124"/>
    <mergeCell ref="N125:Q12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F141:I141"/>
    <mergeCell ref="F142:I142"/>
    <mergeCell ref="L142:M142"/>
    <mergeCell ref="N142:Q142"/>
    <mergeCell ref="N143:Q143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N152:Q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L165:M165"/>
    <mergeCell ref="N165:Q165"/>
    <mergeCell ref="F166:I166"/>
    <mergeCell ref="F167:I167"/>
    <mergeCell ref="F168:I168"/>
    <mergeCell ref="L168:M168"/>
    <mergeCell ref="N168:Q168"/>
    <mergeCell ref="N169:Q169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F176:I176"/>
    <mergeCell ref="L176:M176"/>
    <mergeCell ref="N176:Q176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N181:Q181"/>
    <mergeCell ref="F182:I182"/>
    <mergeCell ref="L182:M182"/>
    <mergeCell ref="N182:Q182"/>
    <mergeCell ref="F183:I183"/>
    <mergeCell ref="F184:I184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F197:I197"/>
    <mergeCell ref="L197:M197"/>
    <mergeCell ref="N197:Q197"/>
    <mergeCell ref="F198:I198"/>
    <mergeCell ref="F199:I199"/>
    <mergeCell ref="N200:Q200"/>
  </mergeCells>
  <hyperlinks>
    <hyperlink ref="F1" location="C2" display="1) Krycí list rozpočtu"/>
    <hyperlink ref="H1" location="C86" display="2) Rekapitulace rozpočtu"/>
    <hyperlink ref="L1" location="C122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BN179"/>
  <sheetViews>
    <sheetView windowProtection="tru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169" activePane="bottomLeft" state="frozen"/>
      <selection pane="topLeft" activeCell="A1" activeCellId="0" sqref="A1"/>
      <selection pane="bottomLeft" activeCell="A1" activeCellId="0" sqref="A1"/>
    </sheetView>
  </sheetViews>
  <sheetFormatPr defaultRowHeight="15"/>
  <cols>
    <col collapsed="false" hidden="false" max="1" min="1" style="0" width="9.2972972972973"/>
    <col collapsed="false" hidden="false" max="2" min="2" style="0" width="1.79054054054054"/>
    <col collapsed="false" hidden="false" max="3" min="3" style="0" width="4.64864864864865"/>
    <col collapsed="false" hidden="false" max="4" min="4" style="0" width="4.82432432432432"/>
    <col collapsed="false" hidden="false" max="5" min="5" style="0" width="19.1283783783784"/>
    <col collapsed="false" hidden="false" max="7" min="6" style="0" width="12.5135135135135"/>
    <col collapsed="false" hidden="false" max="8" min="8" style="0" width="13.9459459459459"/>
    <col collapsed="false" hidden="false" max="9" min="9" style="0" width="7.68918918918919"/>
    <col collapsed="false" hidden="false" max="10" min="10" style="0" width="5.72297297297297"/>
    <col collapsed="false" hidden="false" max="11" min="11" style="0" width="12.8716216216216"/>
    <col collapsed="false" hidden="false" max="12" min="12" style="0" width="13.4054054054054"/>
    <col collapsed="false" hidden="false" max="14" min="13" style="0" width="6.61486486486487"/>
    <col collapsed="false" hidden="false" max="15" min="15" style="0" width="2.14864864864865"/>
    <col collapsed="false" hidden="false" max="16" min="16" style="0" width="13.9459459459459"/>
    <col collapsed="false" hidden="false" max="17" min="17" style="0" width="4.64864864864865"/>
    <col collapsed="false" hidden="false" max="18" min="18" style="0" width="1.79054054054054"/>
    <col collapsed="false" hidden="false" max="19" min="19" style="0" width="9.11486486486487"/>
    <col collapsed="false" hidden="true" max="28" min="20" style="0" width="0"/>
    <col collapsed="false" hidden="false" max="29" min="29" style="0" width="12.3378378378378"/>
    <col collapsed="false" hidden="false" max="30" min="30" style="0" width="16.8040540540541"/>
    <col collapsed="false" hidden="false" max="31" min="31" style="0" width="18.2364864864865"/>
    <col collapsed="false" hidden="false" max="43" min="32" style="0" width="9.83108108108108"/>
    <col collapsed="false" hidden="true" max="65" min="44" style="0" width="0"/>
    <col collapsed="false" hidden="false" max="1025" min="66" style="0" width="9.83108108108108"/>
  </cols>
  <sheetData>
    <row r="1" customFormat="false" ht="21.75" hidden="false" customHeight="true" outlineLevel="0" collapsed="false">
      <c r="A1" s="134"/>
      <c r="B1" s="2"/>
      <c r="C1" s="2"/>
      <c r="D1" s="3" t="s">
        <v>1</v>
      </c>
      <c r="E1" s="2"/>
      <c r="F1" s="4" t="s">
        <v>131</v>
      </c>
      <c r="G1" s="4"/>
      <c r="H1" s="135" t="s">
        <v>132</v>
      </c>
      <c r="I1" s="135"/>
      <c r="J1" s="135"/>
      <c r="K1" s="135"/>
      <c r="L1" s="4" t="s">
        <v>133</v>
      </c>
      <c r="M1" s="2"/>
      <c r="N1" s="2"/>
      <c r="O1" s="3" t="s">
        <v>134</v>
      </c>
      <c r="P1" s="2"/>
      <c r="Q1" s="2"/>
      <c r="R1" s="2"/>
      <c r="S1" s="4" t="s">
        <v>135</v>
      </c>
      <c r="T1" s="4"/>
      <c r="U1" s="134"/>
      <c r="V1" s="134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</row>
    <row r="2" customFormat="false" ht="36.95" hidden="false" customHeight="true" outlineLevel="0" collapsed="false">
      <c r="C2" s="8" t="s">
        <v>6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S2" s="9" t="s">
        <v>7</v>
      </c>
      <c r="T2" s="9"/>
      <c r="U2" s="9"/>
      <c r="V2" s="9"/>
      <c r="W2" s="9"/>
      <c r="X2" s="9"/>
      <c r="Y2" s="9"/>
      <c r="Z2" s="9"/>
      <c r="AA2" s="9"/>
      <c r="AB2" s="9"/>
      <c r="AC2" s="9"/>
      <c r="AT2" s="10" t="s">
        <v>103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136</v>
      </c>
    </row>
    <row r="4" customFormat="false" ht="36.95" hidden="false" customHeight="true" outlineLevel="0" collapsed="false">
      <c r="B4" s="14"/>
      <c r="C4" s="15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6"/>
      <c r="T4" s="17" t="s">
        <v>12</v>
      </c>
      <c r="AT4" s="10" t="s">
        <v>5</v>
      </c>
    </row>
    <row r="5" customFormat="false" ht="6.95" hidden="false" customHeight="true" outlineLevel="0" collapsed="false">
      <c r="B5" s="14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/>
    </row>
    <row r="6" customFormat="false" ht="25.35" hidden="false" customHeight="true" outlineLevel="0" collapsed="false">
      <c r="B6" s="14"/>
      <c r="C6" s="19"/>
      <c r="D6" s="25" t="s">
        <v>18</v>
      </c>
      <c r="E6" s="19"/>
      <c r="F6" s="136" t="str">
        <f aca="false">'Rekapitulace stavby'!K6</f>
        <v>201623_-_Rekonstrukce_luzkoveho_oddeleni(1)L2</v>
      </c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9"/>
      <c r="R6" s="16"/>
    </row>
    <row r="7" s="32" customFormat="true" ht="32.85" hidden="false" customHeight="true" outlineLevel="0" collapsed="false">
      <c r="B7" s="33"/>
      <c r="C7" s="34"/>
      <c r="D7" s="23" t="s">
        <v>138</v>
      </c>
      <c r="E7" s="34"/>
      <c r="F7" s="24" t="s">
        <v>526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34"/>
      <c r="R7" s="35"/>
    </row>
    <row r="8" s="32" customFormat="true" ht="14.45" hidden="false" customHeight="true" outlineLevel="0" collapsed="false">
      <c r="B8" s="33"/>
      <c r="C8" s="34"/>
      <c r="D8" s="25" t="s">
        <v>20</v>
      </c>
      <c r="E8" s="34"/>
      <c r="F8" s="21"/>
      <c r="G8" s="34"/>
      <c r="H8" s="34"/>
      <c r="I8" s="34"/>
      <c r="J8" s="34"/>
      <c r="K8" s="34"/>
      <c r="L8" s="34"/>
      <c r="M8" s="25" t="s">
        <v>21</v>
      </c>
      <c r="N8" s="34"/>
      <c r="O8" s="21"/>
      <c r="P8" s="34"/>
      <c r="Q8" s="34"/>
      <c r="R8" s="35"/>
    </row>
    <row r="9" s="32" customFormat="true" ht="14.45" hidden="false" customHeight="true" outlineLevel="0" collapsed="false">
      <c r="B9" s="33"/>
      <c r="C9" s="34"/>
      <c r="D9" s="25" t="s">
        <v>22</v>
      </c>
      <c r="E9" s="34"/>
      <c r="F9" s="21" t="s">
        <v>23</v>
      </c>
      <c r="G9" s="34"/>
      <c r="H9" s="34"/>
      <c r="I9" s="34"/>
      <c r="J9" s="34"/>
      <c r="K9" s="34"/>
      <c r="L9" s="34"/>
      <c r="M9" s="25" t="s">
        <v>24</v>
      </c>
      <c r="N9" s="34"/>
      <c r="O9" s="137" t="str">
        <f aca="false">'Rekapitulace stavby'!AN8</f>
        <v>17. 11. 2017</v>
      </c>
      <c r="P9" s="137"/>
      <c r="Q9" s="34"/>
      <c r="R9" s="35"/>
    </row>
    <row r="10" s="32" customFormat="true" ht="10.9" hidden="false" customHeight="true" outlineLevel="0" collapsed="false">
      <c r="B10" s="33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5"/>
    </row>
    <row r="11" s="32" customFormat="true" ht="14.45" hidden="false" customHeight="true" outlineLevel="0" collapsed="false">
      <c r="B11" s="33"/>
      <c r="C11" s="34"/>
      <c r="D11" s="25" t="s">
        <v>26</v>
      </c>
      <c r="E11" s="34"/>
      <c r="F11" s="34"/>
      <c r="G11" s="34"/>
      <c r="H11" s="34"/>
      <c r="I11" s="34"/>
      <c r="J11" s="34"/>
      <c r="K11" s="34"/>
      <c r="L11" s="34"/>
      <c r="M11" s="25" t="s">
        <v>27</v>
      </c>
      <c r="N11" s="34"/>
      <c r="O11" s="21"/>
      <c r="P11" s="21"/>
      <c r="Q11" s="34"/>
      <c r="R11" s="35"/>
    </row>
    <row r="12" s="32" customFormat="true" ht="18" hidden="false" customHeight="true" outlineLevel="0" collapsed="false">
      <c r="B12" s="33"/>
      <c r="C12" s="34"/>
      <c r="D12" s="34"/>
      <c r="E12" s="21" t="s">
        <v>23</v>
      </c>
      <c r="F12" s="34"/>
      <c r="G12" s="34"/>
      <c r="H12" s="34"/>
      <c r="I12" s="34"/>
      <c r="J12" s="34"/>
      <c r="K12" s="34"/>
      <c r="L12" s="34"/>
      <c r="M12" s="25" t="s">
        <v>28</v>
      </c>
      <c r="N12" s="34"/>
      <c r="O12" s="21"/>
      <c r="P12" s="21"/>
      <c r="Q12" s="34"/>
      <c r="R12" s="35"/>
    </row>
    <row r="13" s="32" customFormat="true" ht="6.95" hidden="false" customHeight="true" outlineLevel="0" collapsed="false">
      <c r="B13" s="33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5"/>
    </row>
    <row r="14" s="32" customFormat="true" ht="14.45" hidden="false" customHeight="true" outlineLevel="0" collapsed="false">
      <c r="B14" s="33"/>
      <c r="C14" s="34"/>
      <c r="D14" s="25" t="s">
        <v>29</v>
      </c>
      <c r="E14" s="34"/>
      <c r="F14" s="34"/>
      <c r="G14" s="34"/>
      <c r="H14" s="34"/>
      <c r="I14" s="34"/>
      <c r="J14" s="34"/>
      <c r="K14" s="34"/>
      <c r="L14" s="34"/>
      <c r="M14" s="25" t="s">
        <v>27</v>
      </c>
      <c r="N14" s="34"/>
      <c r="O14" s="26"/>
      <c r="P14" s="26"/>
      <c r="Q14" s="34"/>
      <c r="R14" s="35"/>
    </row>
    <row r="15" s="32" customFormat="true" ht="18" hidden="false" customHeight="true" outlineLevel="0" collapsed="false">
      <c r="B15" s="33"/>
      <c r="C15" s="34"/>
      <c r="D15" s="34"/>
      <c r="E15" s="26" t="s">
        <v>23</v>
      </c>
      <c r="F15" s="26"/>
      <c r="G15" s="26"/>
      <c r="H15" s="26"/>
      <c r="I15" s="26"/>
      <c r="J15" s="26"/>
      <c r="K15" s="26"/>
      <c r="L15" s="26"/>
      <c r="M15" s="25" t="s">
        <v>28</v>
      </c>
      <c r="N15" s="34"/>
      <c r="O15" s="26"/>
      <c r="P15" s="26"/>
      <c r="Q15" s="34"/>
      <c r="R15" s="35"/>
    </row>
    <row r="16" s="32" customFormat="true" ht="6.95" hidden="false" customHeight="true" outlineLevel="0" collapsed="false">
      <c r="B16" s="33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5"/>
    </row>
    <row r="17" s="32" customFormat="true" ht="14.45" hidden="false" customHeight="true" outlineLevel="0" collapsed="false">
      <c r="B17" s="33"/>
      <c r="C17" s="34"/>
      <c r="D17" s="25" t="s">
        <v>30</v>
      </c>
      <c r="E17" s="34"/>
      <c r="F17" s="34"/>
      <c r="G17" s="34"/>
      <c r="H17" s="34"/>
      <c r="I17" s="34"/>
      <c r="J17" s="34"/>
      <c r="K17" s="34"/>
      <c r="L17" s="34"/>
      <c r="M17" s="25" t="s">
        <v>27</v>
      </c>
      <c r="N17" s="34"/>
      <c r="O17" s="21"/>
      <c r="P17" s="21"/>
      <c r="Q17" s="34"/>
      <c r="R17" s="35"/>
    </row>
    <row r="18" s="32" customFormat="true" ht="18" hidden="false" customHeight="true" outlineLevel="0" collapsed="false">
      <c r="B18" s="33"/>
      <c r="C18" s="34"/>
      <c r="D18" s="34"/>
      <c r="E18" s="21" t="s">
        <v>23</v>
      </c>
      <c r="F18" s="34"/>
      <c r="G18" s="34"/>
      <c r="H18" s="34"/>
      <c r="I18" s="34"/>
      <c r="J18" s="34"/>
      <c r="K18" s="34"/>
      <c r="L18" s="34"/>
      <c r="M18" s="25" t="s">
        <v>28</v>
      </c>
      <c r="N18" s="34"/>
      <c r="O18" s="21"/>
      <c r="P18" s="21"/>
      <c r="Q18" s="34"/>
      <c r="R18" s="35"/>
    </row>
    <row r="19" customFormat="false" ht="6.95" hidden="false" customHeight="true" outlineLevel="0" collapsed="false">
      <c r="A19" s="32"/>
      <c r="B19" s="33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5"/>
    </row>
    <row r="20" customFormat="false" ht="14.45" hidden="false" customHeight="true" outlineLevel="0" collapsed="false">
      <c r="A20" s="32"/>
      <c r="B20" s="33"/>
      <c r="C20" s="34"/>
      <c r="D20" s="25" t="s">
        <v>32</v>
      </c>
      <c r="E20" s="34"/>
      <c r="F20" s="34"/>
      <c r="G20" s="34"/>
      <c r="H20" s="34"/>
      <c r="I20" s="34"/>
      <c r="J20" s="34"/>
      <c r="K20" s="34"/>
      <c r="L20" s="34"/>
      <c r="M20" s="25" t="s">
        <v>27</v>
      </c>
      <c r="N20" s="34"/>
      <c r="O20" s="21"/>
      <c r="P20" s="21"/>
      <c r="Q20" s="34"/>
      <c r="R20" s="35"/>
    </row>
    <row r="21" customFormat="false" ht="18" hidden="false" customHeight="true" outlineLevel="0" collapsed="false">
      <c r="A21" s="32"/>
      <c r="B21" s="33"/>
      <c r="C21" s="34"/>
      <c r="D21" s="34"/>
      <c r="E21" s="21" t="s">
        <v>23</v>
      </c>
      <c r="F21" s="34"/>
      <c r="G21" s="34"/>
      <c r="H21" s="34"/>
      <c r="I21" s="34"/>
      <c r="J21" s="34"/>
      <c r="K21" s="34"/>
      <c r="L21" s="34"/>
      <c r="M21" s="25" t="s">
        <v>28</v>
      </c>
      <c r="N21" s="34"/>
      <c r="O21" s="21"/>
      <c r="P21" s="21"/>
      <c r="Q21" s="34"/>
      <c r="R21" s="35"/>
    </row>
    <row r="22" customFormat="false" ht="6.95" hidden="false" customHeight="true" outlineLevel="0" collapsed="false">
      <c r="A22" s="32"/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customFormat="false" ht="14.45" hidden="false" customHeight="true" outlineLevel="0" collapsed="false">
      <c r="A23" s="32"/>
      <c r="B23" s="33"/>
      <c r="C23" s="34"/>
      <c r="D23" s="25" t="s">
        <v>33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5"/>
    </row>
    <row r="24" customFormat="false" ht="16.5" hidden="false" customHeight="true" outlineLevel="0" collapsed="false">
      <c r="A24" s="32"/>
      <c r="B24" s="33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34"/>
      <c r="N24" s="34"/>
      <c r="O24" s="34"/>
      <c r="P24" s="34"/>
      <c r="Q24" s="34"/>
      <c r="R24" s="35"/>
    </row>
    <row r="25" customFormat="false" ht="6.95" hidden="false" customHeight="true" outlineLevel="0" collapsed="false">
      <c r="A25" s="32"/>
      <c r="B25" s="33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5"/>
    </row>
    <row r="26" customFormat="false" ht="6.95" hidden="false" customHeight="true" outlineLevel="0" collapsed="false">
      <c r="A26" s="32"/>
      <c r="B26" s="33"/>
      <c r="C26" s="3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34"/>
      <c r="R26" s="35"/>
    </row>
    <row r="27" customFormat="false" ht="14.45" hidden="false" customHeight="true" outlineLevel="0" collapsed="false">
      <c r="A27" s="32"/>
      <c r="B27" s="33"/>
      <c r="C27" s="34"/>
      <c r="D27" s="138" t="s">
        <v>140</v>
      </c>
      <c r="E27" s="34"/>
      <c r="F27" s="34"/>
      <c r="G27" s="34"/>
      <c r="H27" s="34"/>
      <c r="I27" s="34"/>
      <c r="J27" s="34"/>
      <c r="K27" s="34"/>
      <c r="L27" s="34"/>
      <c r="M27" s="31" t="n">
        <f aca="false">N88</f>
        <v>0</v>
      </c>
      <c r="N27" s="31"/>
      <c r="O27" s="31"/>
      <c r="P27" s="31"/>
      <c r="Q27" s="34"/>
      <c r="R27" s="35"/>
    </row>
    <row r="28" customFormat="false" ht="14.45" hidden="false" customHeight="true" outlineLevel="0" collapsed="false">
      <c r="A28" s="32"/>
      <c r="B28" s="33"/>
      <c r="C28" s="34"/>
      <c r="D28" s="30" t="s">
        <v>125</v>
      </c>
      <c r="E28" s="34"/>
      <c r="F28" s="34"/>
      <c r="G28" s="34"/>
      <c r="H28" s="34"/>
      <c r="I28" s="34"/>
      <c r="J28" s="34"/>
      <c r="K28" s="34"/>
      <c r="L28" s="34"/>
      <c r="M28" s="31" t="n">
        <f aca="false">N97</f>
        <v>0</v>
      </c>
      <c r="N28" s="31"/>
      <c r="O28" s="31"/>
      <c r="P28" s="31"/>
      <c r="Q28" s="34"/>
      <c r="R28" s="35"/>
    </row>
    <row r="29" customFormat="false" ht="6.95" hidden="false" customHeight="true" outlineLevel="0" collapsed="false">
      <c r="A29" s="32"/>
      <c r="B29" s="33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5"/>
    </row>
    <row r="30" customFormat="false" ht="25.35" hidden="false" customHeight="true" outlineLevel="0" collapsed="false">
      <c r="A30" s="32"/>
      <c r="B30" s="33"/>
      <c r="C30" s="34"/>
      <c r="D30" s="139" t="s">
        <v>36</v>
      </c>
      <c r="E30" s="34"/>
      <c r="F30" s="34"/>
      <c r="G30" s="34"/>
      <c r="H30" s="34"/>
      <c r="I30" s="34"/>
      <c r="J30" s="34"/>
      <c r="K30" s="34"/>
      <c r="L30" s="34"/>
      <c r="M30" s="140" t="n">
        <f aca="false">ROUND(M27+M28,2)</f>
        <v>0</v>
      </c>
      <c r="N30" s="140"/>
      <c r="O30" s="140"/>
      <c r="P30" s="140"/>
      <c r="Q30" s="34"/>
      <c r="R30" s="35"/>
    </row>
    <row r="31" customFormat="false" ht="6.95" hidden="false" customHeight="true" outlineLevel="0" collapsed="false">
      <c r="A31" s="32"/>
      <c r="B31" s="33"/>
      <c r="C31" s="3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34"/>
      <c r="R31" s="35"/>
    </row>
    <row r="32" customFormat="false" ht="14.45" hidden="false" customHeight="true" outlineLevel="0" collapsed="false">
      <c r="A32" s="32"/>
      <c r="B32" s="33"/>
      <c r="C32" s="34"/>
      <c r="D32" s="42" t="s">
        <v>37</v>
      </c>
      <c r="E32" s="42" t="s">
        <v>38</v>
      </c>
      <c r="F32" s="43" t="n">
        <v>0.21</v>
      </c>
      <c r="G32" s="141" t="s">
        <v>39</v>
      </c>
      <c r="H32" s="142" t="n">
        <f aca="false">(SUM(BE97:BE104)+SUM(BE122:BE177))</f>
        <v>0</v>
      </c>
      <c r="I32" s="142"/>
      <c r="J32" s="142"/>
      <c r="K32" s="34"/>
      <c r="L32" s="34"/>
      <c r="M32" s="142" t="n">
        <f aca="false">ROUND((SUM(BE97:BE104)+SUM(BE122:BE177)), 2)*F32</f>
        <v>0</v>
      </c>
      <c r="N32" s="142"/>
      <c r="O32" s="142"/>
      <c r="P32" s="142"/>
      <c r="Q32" s="34"/>
      <c r="R32" s="35"/>
    </row>
    <row r="33" customFormat="false" ht="14.45" hidden="false" customHeight="true" outlineLevel="0" collapsed="false">
      <c r="A33" s="32"/>
      <c r="B33" s="33"/>
      <c r="C33" s="34"/>
      <c r="D33" s="34"/>
      <c r="E33" s="42" t="s">
        <v>40</v>
      </c>
      <c r="F33" s="43" t="n">
        <v>0.15</v>
      </c>
      <c r="G33" s="141" t="s">
        <v>39</v>
      </c>
      <c r="H33" s="142" t="n">
        <f aca="false">(SUM(BF97:BF104)+SUM(BF122:BF177))</f>
        <v>0</v>
      </c>
      <c r="I33" s="142"/>
      <c r="J33" s="142"/>
      <c r="K33" s="34"/>
      <c r="L33" s="34"/>
      <c r="M33" s="142" t="n">
        <f aca="false">ROUND((SUM(BF97:BF104)+SUM(BF122:BF177)), 2)*F33</f>
        <v>0</v>
      </c>
      <c r="N33" s="142"/>
      <c r="O33" s="142"/>
      <c r="P33" s="142"/>
      <c r="Q33" s="34"/>
      <c r="R33" s="35"/>
    </row>
    <row r="34" customFormat="false" ht="14.45" hidden="true" customHeight="true" outlineLevel="0" collapsed="false">
      <c r="A34" s="32"/>
      <c r="B34" s="33"/>
      <c r="C34" s="34"/>
      <c r="D34" s="34"/>
      <c r="E34" s="42" t="s">
        <v>41</v>
      </c>
      <c r="F34" s="43" t="n">
        <v>0.21</v>
      </c>
      <c r="G34" s="141" t="s">
        <v>39</v>
      </c>
      <c r="H34" s="142" t="n">
        <f aca="false">(SUM(BG97:BG104)+SUM(BG122:BG177))</f>
        <v>0</v>
      </c>
      <c r="I34" s="142"/>
      <c r="J34" s="142"/>
      <c r="K34" s="34"/>
      <c r="L34" s="34"/>
      <c r="M34" s="142" t="n">
        <v>0</v>
      </c>
      <c r="N34" s="142"/>
      <c r="O34" s="142"/>
      <c r="P34" s="142"/>
      <c r="Q34" s="34"/>
      <c r="R34" s="35"/>
    </row>
    <row r="35" customFormat="false" ht="14.45" hidden="true" customHeight="true" outlineLevel="0" collapsed="false">
      <c r="A35" s="32"/>
      <c r="B35" s="33"/>
      <c r="C35" s="34"/>
      <c r="D35" s="34"/>
      <c r="E35" s="42" t="s">
        <v>42</v>
      </c>
      <c r="F35" s="43" t="n">
        <v>0.15</v>
      </c>
      <c r="G35" s="141" t="s">
        <v>39</v>
      </c>
      <c r="H35" s="142" t="n">
        <f aca="false">(SUM(BH97:BH104)+SUM(BH122:BH177))</f>
        <v>0</v>
      </c>
      <c r="I35" s="142"/>
      <c r="J35" s="142"/>
      <c r="K35" s="34"/>
      <c r="L35" s="34"/>
      <c r="M35" s="142" t="n">
        <v>0</v>
      </c>
      <c r="N35" s="142"/>
      <c r="O35" s="142"/>
      <c r="P35" s="142"/>
      <c r="Q35" s="34"/>
      <c r="R35" s="35"/>
    </row>
    <row r="36" customFormat="false" ht="14.45" hidden="true" customHeight="true" outlineLevel="0" collapsed="false">
      <c r="A36" s="32"/>
      <c r="B36" s="33"/>
      <c r="C36" s="34"/>
      <c r="D36" s="34"/>
      <c r="E36" s="42" t="s">
        <v>43</v>
      </c>
      <c r="F36" s="43" t="n">
        <v>0</v>
      </c>
      <c r="G36" s="141" t="s">
        <v>39</v>
      </c>
      <c r="H36" s="142" t="n">
        <f aca="false">(SUM(BI97:BI104)+SUM(BI122:BI177))</f>
        <v>0</v>
      </c>
      <c r="I36" s="142"/>
      <c r="J36" s="142"/>
      <c r="K36" s="34"/>
      <c r="L36" s="34"/>
      <c r="M36" s="142" t="n">
        <v>0</v>
      </c>
      <c r="N36" s="142"/>
      <c r="O36" s="142"/>
      <c r="P36" s="142"/>
      <c r="Q36" s="34"/>
      <c r="R36" s="35"/>
    </row>
    <row r="37" customFormat="false" ht="6.95" hidden="false" customHeight="true" outlineLevel="0" collapsed="false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5"/>
    </row>
    <row r="38" customFormat="false" ht="25.35" hidden="false" customHeight="true" outlineLevel="0" collapsed="false">
      <c r="A38" s="32"/>
      <c r="B38" s="33"/>
      <c r="C38" s="132"/>
      <c r="D38" s="143" t="s">
        <v>44</v>
      </c>
      <c r="E38" s="83"/>
      <c r="F38" s="83"/>
      <c r="G38" s="144" t="s">
        <v>45</v>
      </c>
      <c r="H38" s="145" t="s">
        <v>46</v>
      </c>
      <c r="I38" s="83"/>
      <c r="J38" s="83"/>
      <c r="K38" s="83"/>
      <c r="L38" s="146" t="n">
        <f aca="false">SUM(M30:M36)</f>
        <v>0</v>
      </c>
      <c r="M38" s="146"/>
      <c r="N38" s="146"/>
      <c r="O38" s="146"/>
      <c r="P38" s="146"/>
      <c r="Q38" s="132"/>
      <c r="R38" s="35"/>
    </row>
    <row r="39" customFormat="false" ht="14.45" hidden="false" customHeight="true" outlineLevel="0" collapsed="false">
      <c r="A39" s="32"/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customFormat="false" ht="14.45" hidden="false" customHeight="true" outlineLevel="0" collapsed="false">
      <c r="A40" s="32"/>
      <c r="B40" s="33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5"/>
    </row>
    <row r="41" customFormat="false" ht="13.5" hidden="false" customHeight="false" outlineLevel="0" collapsed="false">
      <c r="B41" s="14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/>
    </row>
    <row r="42" customFormat="false" ht="13.5" hidden="false" customHeight="false" outlineLevel="0" collapsed="false">
      <c r="B42" s="14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/>
    </row>
    <row r="43" customFormat="false" ht="13.5" hidden="false" customHeight="false" outlineLevel="0" collapsed="false">
      <c r="B43" s="14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/>
    </row>
    <row r="44" customFormat="false" ht="13.5" hidden="false" customHeight="false" outlineLevel="0" collapsed="false">
      <c r="B44" s="14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/>
    </row>
    <row r="45" customFormat="false" ht="13.5" hidden="false" customHeight="false" outlineLevel="0" collapsed="false">
      <c r="B45" s="14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/>
    </row>
    <row r="46" customFormat="false" ht="13.5" hidden="false" customHeight="false" outlineLevel="0" collapsed="false">
      <c r="B46" s="14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/>
    </row>
    <row r="47" customFormat="false" ht="13.5" hidden="false" customHeight="false" outlineLevel="0" collapsed="false">
      <c r="B47" s="14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/>
    </row>
    <row r="48" customFormat="false" ht="13.5" hidden="false" customHeight="false" outlineLevel="0" collapsed="false">
      <c r="B48" s="14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/>
    </row>
    <row r="49" customFormat="false" ht="13.5" hidden="false" customHeight="false" outlineLevel="0" collapsed="false">
      <c r="B49" s="14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/>
    </row>
    <row r="50" s="32" customFormat="true" ht="15" hidden="false" customHeight="false" outlineLevel="0" collapsed="false">
      <c r="B50" s="33"/>
      <c r="C50" s="34"/>
      <c r="D50" s="53" t="s">
        <v>47</v>
      </c>
      <c r="E50" s="54"/>
      <c r="F50" s="54"/>
      <c r="G50" s="54"/>
      <c r="H50" s="55"/>
      <c r="I50" s="34"/>
      <c r="J50" s="53" t="s">
        <v>48</v>
      </c>
      <c r="K50" s="54"/>
      <c r="L50" s="54"/>
      <c r="M50" s="54"/>
      <c r="N50" s="54"/>
      <c r="O50" s="54"/>
      <c r="P50" s="55"/>
      <c r="Q50" s="34"/>
      <c r="R50" s="35"/>
    </row>
    <row r="51" customFormat="false" ht="13.5" hidden="false" customHeight="false" outlineLevel="0" collapsed="false">
      <c r="B51" s="14"/>
      <c r="C51" s="19"/>
      <c r="D51" s="56"/>
      <c r="E51" s="19"/>
      <c r="F51" s="19"/>
      <c r="G51" s="19"/>
      <c r="H51" s="57"/>
      <c r="I51" s="19"/>
      <c r="J51" s="56"/>
      <c r="K51" s="19"/>
      <c r="L51" s="19"/>
      <c r="M51" s="19"/>
      <c r="N51" s="19"/>
      <c r="O51" s="19"/>
      <c r="P51" s="57"/>
      <c r="Q51" s="19"/>
      <c r="R51" s="16"/>
    </row>
    <row r="52" customFormat="false" ht="13.5" hidden="false" customHeight="false" outlineLevel="0" collapsed="false">
      <c r="B52" s="14"/>
      <c r="C52" s="19"/>
      <c r="D52" s="56"/>
      <c r="E52" s="19"/>
      <c r="F52" s="19"/>
      <c r="G52" s="19"/>
      <c r="H52" s="57"/>
      <c r="I52" s="19"/>
      <c r="J52" s="56"/>
      <c r="K52" s="19"/>
      <c r="L52" s="19"/>
      <c r="M52" s="19"/>
      <c r="N52" s="19"/>
      <c r="O52" s="19"/>
      <c r="P52" s="57"/>
      <c r="Q52" s="19"/>
      <c r="R52" s="16"/>
    </row>
    <row r="53" customFormat="false" ht="13.5" hidden="false" customHeight="false" outlineLevel="0" collapsed="false">
      <c r="B53" s="14"/>
      <c r="C53" s="19"/>
      <c r="D53" s="56"/>
      <c r="E53" s="19"/>
      <c r="F53" s="19"/>
      <c r="G53" s="19"/>
      <c r="H53" s="57"/>
      <c r="I53" s="19"/>
      <c r="J53" s="56"/>
      <c r="K53" s="19"/>
      <c r="L53" s="19"/>
      <c r="M53" s="19"/>
      <c r="N53" s="19"/>
      <c r="O53" s="19"/>
      <c r="P53" s="57"/>
      <c r="Q53" s="19"/>
      <c r="R53" s="16"/>
    </row>
    <row r="54" customFormat="false" ht="13.5" hidden="false" customHeight="false" outlineLevel="0" collapsed="false">
      <c r="B54" s="14"/>
      <c r="C54" s="19"/>
      <c r="D54" s="56"/>
      <c r="E54" s="19"/>
      <c r="F54" s="19"/>
      <c r="G54" s="19"/>
      <c r="H54" s="57"/>
      <c r="I54" s="19"/>
      <c r="J54" s="56"/>
      <c r="K54" s="19"/>
      <c r="L54" s="19"/>
      <c r="M54" s="19"/>
      <c r="N54" s="19"/>
      <c r="O54" s="19"/>
      <c r="P54" s="57"/>
      <c r="Q54" s="19"/>
      <c r="R54" s="16"/>
    </row>
    <row r="55" customFormat="false" ht="13.5" hidden="false" customHeight="false" outlineLevel="0" collapsed="false">
      <c r="B55" s="14"/>
      <c r="C55" s="19"/>
      <c r="D55" s="56"/>
      <c r="E55" s="19"/>
      <c r="F55" s="19"/>
      <c r="G55" s="19"/>
      <c r="H55" s="57"/>
      <c r="I55" s="19"/>
      <c r="J55" s="56"/>
      <c r="K55" s="19"/>
      <c r="L55" s="19"/>
      <c r="M55" s="19"/>
      <c r="N55" s="19"/>
      <c r="O55" s="19"/>
      <c r="P55" s="57"/>
      <c r="Q55" s="19"/>
      <c r="R55" s="16"/>
    </row>
    <row r="56" customFormat="false" ht="13.5" hidden="false" customHeight="false" outlineLevel="0" collapsed="false">
      <c r="B56" s="14"/>
      <c r="C56" s="19"/>
      <c r="D56" s="56"/>
      <c r="E56" s="19"/>
      <c r="F56" s="19"/>
      <c r="G56" s="19"/>
      <c r="H56" s="57"/>
      <c r="I56" s="19"/>
      <c r="J56" s="56"/>
      <c r="K56" s="19"/>
      <c r="L56" s="19"/>
      <c r="M56" s="19"/>
      <c r="N56" s="19"/>
      <c r="O56" s="19"/>
      <c r="P56" s="57"/>
      <c r="Q56" s="19"/>
      <c r="R56" s="16"/>
    </row>
    <row r="57" customFormat="false" ht="13.5" hidden="false" customHeight="false" outlineLevel="0" collapsed="false">
      <c r="B57" s="14"/>
      <c r="C57" s="19"/>
      <c r="D57" s="56"/>
      <c r="E57" s="19"/>
      <c r="F57" s="19"/>
      <c r="G57" s="19"/>
      <c r="H57" s="57"/>
      <c r="I57" s="19"/>
      <c r="J57" s="56"/>
      <c r="K57" s="19"/>
      <c r="L57" s="19"/>
      <c r="M57" s="19"/>
      <c r="N57" s="19"/>
      <c r="O57" s="19"/>
      <c r="P57" s="57"/>
      <c r="Q57" s="19"/>
      <c r="R57" s="16"/>
    </row>
    <row r="58" customFormat="false" ht="13.5" hidden="false" customHeight="false" outlineLevel="0" collapsed="false">
      <c r="B58" s="14"/>
      <c r="C58" s="19"/>
      <c r="D58" s="56"/>
      <c r="E58" s="19"/>
      <c r="F58" s="19"/>
      <c r="G58" s="19"/>
      <c r="H58" s="57"/>
      <c r="I58" s="19"/>
      <c r="J58" s="56"/>
      <c r="K58" s="19"/>
      <c r="L58" s="19"/>
      <c r="M58" s="19"/>
      <c r="N58" s="19"/>
      <c r="O58" s="19"/>
      <c r="P58" s="57"/>
      <c r="Q58" s="19"/>
      <c r="R58" s="16"/>
    </row>
    <row r="59" s="32" customFormat="true" ht="15" hidden="false" customHeight="false" outlineLevel="0" collapsed="false">
      <c r="B59" s="33"/>
      <c r="C59" s="34"/>
      <c r="D59" s="58" t="s">
        <v>49</v>
      </c>
      <c r="E59" s="59"/>
      <c r="F59" s="59"/>
      <c r="G59" s="60" t="s">
        <v>50</v>
      </c>
      <c r="H59" s="61"/>
      <c r="I59" s="34"/>
      <c r="J59" s="58" t="s">
        <v>49</v>
      </c>
      <c r="K59" s="59"/>
      <c r="L59" s="59"/>
      <c r="M59" s="59"/>
      <c r="N59" s="60" t="s">
        <v>50</v>
      </c>
      <c r="O59" s="59"/>
      <c r="P59" s="61"/>
      <c r="Q59" s="34"/>
      <c r="R59" s="35"/>
    </row>
    <row r="60" customFormat="false" ht="13.5" hidden="false" customHeight="false" outlineLevel="0" collapsed="false">
      <c r="B60" s="14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/>
    </row>
    <row r="61" s="32" customFormat="true" ht="15" hidden="false" customHeight="false" outlineLevel="0" collapsed="false">
      <c r="B61" s="33"/>
      <c r="C61" s="34"/>
      <c r="D61" s="53" t="s">
        <v>51</v>
      </c>
      <c r="E61" s="54"/>
      <c r="F61" s="54"/>
      <c r="G61" s="54"/>
      <c r="H61" s="55"/>
      <c r="I61" s="34"/>
      <c r="J61" s="53" t="s">
        <v>52</v>
      </c>
      <c r="K61" s="54"/>
      <c r="L61" s="54"/>
      <c r="M61" s="54"/>
      <c r="N61" s="54"/>
      <c r="O61" s="54"/>
      <c r="P61" s="55"/>
      <c r="Q61" s="34"/>
      <c r="R61" s="35"/>
    </row>
    <row r="62" customFormat="false" ht="13.5" hidden="false" customHeight="false" outlineLevel="0" collapsed="false">
      <c r="B62" s="14"/>
      <c r="C62" s="19"/>
      <c r="D62" s="56"/>
      <c r="E62" s="19"/>
      <c r="F62" s="19"/>
      <c r="G62" s="19"/>
      <c r="H62" s="57"/>
      <c r="I62" s="19"/>
      <c r="J62" s="56"/>
      <c r="K62" s="19"/>
      <c r="L62" s="19"/>
      <c r="M62" s="19"/>
      <c r="N62" s="19"/>
      <c r="O62" s="19"/>
      <c r="P62" s="57"/>
      <c r="Q62" s="19"/>
      <c r="R62" s="16"/>
    </row>
    <row r="63" customFormat="false" ht="13.5" hidden="false" customHeight="false" outlineLevel="0" collapsed="false">
      <c r="B63" s="14"/>
      <c r="C63" s="19"/>
      <c r="D63" s="56"/>
      <c r="E63" s="19"/>
      <c r="F63" s="19"/>
      <c r="G63" s="19"/>
      <c r="H63" s="57"/>
      <c r="I63" s="19"/>
      <c r="J63" s="56"/>
      <c r="K63" s="19"/>
      <c r="L63" s="19"/>
      <c r="M63" s="19"/>
      <c r="N63" s="19"/>
      <c r="O63" s="19"/>
      <c r="P63" s="57"/>
      <c r="Q63" s="19"/>
      <c r="R63" s="16"/>
    </row>
    <row r="64" customFormat="false" ht="13.5" hidden="false" customHeight="false" outlineLevel="0" collapsed="false">
      <c r="B64" s="14"/>
      <c r="C64" s="19"/>
      <c r="D64" s="56"/>
      <c r="E64" s="19"/>
      <c r="F64" s="19"/>
      <c r="G64" s="19"/>
      <c r="H64" s="57"/>
      <c r="I64" s="19"/>
      <c r="J64" s="56"/>
      <c r="K64" s="19"/>
      <c r="L64" s="19"/>
      <c r="M64" s="19"/>
      <c r="N64" s="19"/>
      <c r="O64" s="19"/>
      <c r="P64" s="57"/>
      <c r="Q64" s="19"/>
      <c r="R64" s="16"/>
    </row>
    <row r="65" customFormat="false" ht="13.5" hidden="false" customHeight="false" outlineLevel="0" collapsed="false">
      <c r="B65" s="14"/>
      <c r="C65" s="19"/>
      <c r="D65" s="56"/>
      <c r="E65" s="19"/>
      <c r="F65" s="19"/>
      <c r="G65" s="19"/>
      <c r="H65" s="57"/>
      <c r="I65" s="19"/>
      <c r="J65" s="56"/>
      <c r="K65" s="19"/>
      <c r="L65" s="19"/>
      <c r="M65" s="19"/>
      <c r="N65" s="19"/>
      <c r="O65" s="19"/>
      <c r="P65" s="57"/>
      <c r="Q65" s="19"/>
      <c r="R65" s="16"/>
    </row>
    <row r="66" customFormat="false" ht="13.5" hidden="false" customHeight="false" outlineLevel="0" collapsed="false">
      <c r="B66" s="14"/>
      <c r="C66" s="19"/>
      <c r="D66" s="56"/>
      <c r="E66" s="19"/>
      <c r="F66" s="19"/>
      <c r="G66" s="19"/>
      <c r="H66" s="57"/>
      <c r="I66" s="19"/>
      <c r="J66" s="56"/>
      <c r="K66" s="19"/>
      <c r="L66" s="19"/>
      <c r="M66" s="19"/>
      <c r="N66" s="19"/>
      <c r="O66" s="19"/>
      <c r="P66" s="57"/>
      <c r="Q66" s="19"/>
      <c r="R66" s="16"/>
    </row>
    <row r="67" customFormat="false" ht="13.5" hidden="false" customHeight="false" outlineLevel="0" collapsed="false">
      <c r="B67" s="14"/>
      <c r="C67" s="19"/>
      <c r="D67" s="56"/>
      <c r="E67" s="19"/>
      <c r="F67" s="19"/>
      <c r="G67" s="19"/>
      <c r="H67" s="57"/>
      <c r="I67" s="19"/>
      <c r="J67" s="56"/>
      <c r="K67" s="19"/>
      <c r="L67" s="19"/>
      <c r="M67" s="19"/>
      <c r="N67" s="19"/>
      <c r="O67" s="19"/>
      <c r="P67" s="57"/>
      <c r="Q67" s="19"/>
      <c r="R67" s="16"/>
    </row>
    <row r="68" customFormat="false" ht="13.5" hidden="false" customHeight="false" outlineLevel="0" collapsed="false">
      <c r="B68" s="14"/>
      <c r="C68" s="19"/>
      <c r="D68" s="56"/>
      <c r="E68" s="19"/>
      <c r="F68" s="19"/>
      <c r="G68" s="19"/>
      <c r="H68" s="57"/>
      <c r="I68" s="19"/>
      <c r="J68" s="56"/>
      <c r="K68" s="19"/>
      <c r="L68" s="19"/>
      <c r="M68" s="19"/>
      <c r="N68" s="19"/>
      <c r="O68" s="19"/>
      <c r="P68" s="57"/>
      <c r="Q68" s="19"/>
      <c r="R68" s="16"/>
    </row>
    <row r="69" customFormat="false" ht="13.5" hidden="false" customHeight="false" outlineLevel="0" collapsed="false">
      <c r="B69" s="14"/>
      <c r="C69" s="19"/>
      <c r="D69" s="56"/>
      <c r="E69" s="19"/>
      <c r="F69" s="19"/>
      <c r="G69" s="19"/>
      <c r="H69" s="57"/>
      <c r="I69" s="19"/>
      <c r="J69" s="56"/>
      <c r="K69" s="19"/>
      <c r="L69" s="19"/>
      <c r="M69" s="19"/>
      <c r="N69" s="19"/>
      <c r="O69" s="19"/>
      <c r="P69" s="57"/>
      <c r="Q69" s="19"/>
      <c r="R69" s="16"/>
    </row>
    <row r="70" s="32" customFormat="true" ht="15" hidden="false" customHeight="false" outlineLevel="0" collapsed="false">
      <c r="B70" s="33"/>
      <c r="C70" s="34"/>
      <c r="D70" s="58" t="s">
        <v>49</v>
      </c>
      <c r="E70" s="59"/>
      <c r="F70" s="59"/>
      <c r="G70" s="60" t="s">
        <v>50</v>
      </c>
      <c r="H70" s="61"/>
      <c r="I70" s="34"/>
      <c r="J70" s="58" t="s">
        <v>49</v>
      </c>
      <c r="K70" s="59"/>
      <c r="L70" s="59"/>
      <c r="M70" s="59"/>
      <c r="N70" s="60" t="s">
        <v>50</v>
      </c>
      <c r="O70" s="59"/>
      <c r="P70" s="61"/>
      <c r="Q70" s="34"/>
      <c r="R70" s="35"/>
    </row>
    <row r="71" customFormat="false" ht="14.45" hidden="false" customHeight="true" outlineLevel="0" collapsed="false">
      <c r="A71" s="32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4"/>
    </row>
    <row r="75" s="32" customFormat="true" ht="6.95" hidden="false" customHeight="true" outlineLevel="0" collapsed="false">
      <c r="B75" s="65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7"/>
    </row>
    <row r="76" customFormat="false" ht="36.95" hidden="false" customHeight="true" outlineLevel="0" collapsed="false">
      <c r="A76" s="32"/>
      <c r="B76" s="33"/>
      <c r="C76" s="15" t="s">
        <v>141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35"/>
    </row>
    <row r="77" customFormat="false" ht="6.95" hidden="false" customHeight="true" outlineLevel="0" collapsed="false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customFormat="false" ht="30" hidden="false" customHeight="true" outlineLevel="0" collapsed="false">
      <c r="A78" s="32"/>
      <c r="B78" s="33"/>
      <c r="C78" s="25" t="s">
        <v>18</v>
      </c>
      <c r="D78" s="34"/>
      <c r="E78" s="34"/>
      <c r="F78" s="136" t="str">
        <f aca="false">F6</f>
        <v>201623_-_Rekonstrukce_luzkoveho_oddeleni(1)L2</v>
      </c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34"/>
      <c r="R78" s="35"/>
    </row>
    <row r="79" customFormat="false" ht="36.95" hidden="false" customHeight="true" outlineLevel="0" collapsed="false">
      <c r="A79" s="32"/>
      <c r="B79" s="33"/>
      <c r="C79" s="74" t="s">
        <v>138</v>
      </c>
      <c r="D79" s="34"/>
      <c r="E79" s="34"/>
      <c r="F79" s="76" t="str">
        <f aca="false">F7</f>
        <v>31 - místnost 222 ča - 31 - místnost 222 čajová ...</v>
      </c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34"/>
      <c r="R79" s="35"/>
    </row>
    <row r="80" customFormat="false" ht="6.95" hidden="false" customHeight="true" outlineLevel="0" collapsed="false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5"/>
    </row>
    <row r="81" customFormat="false" ht="18" hidden="false" customHeight="true" outlineLevel="0" collapsed="false">
      <c r="A81" s="32"/>
      <c r="B81" s="33"/>
      <c r="C81" s="25" t="s">
        <v>22</v>
      </c>
      <c r="D81" s="34"/>
      <c r="E81" s="34"/>
      <c r="F81" s="21" t="str">
        <f aca="false">F9</f>
        <v> </v>
      </c>
      <c r="G81" s="34"/>
      <c r="H81" s="34"/>
      <c r="I81" s="34"/>
      <c r="J81" s="34"/>
      <c r="K81" s="25" t="s">
        <v>24</v>
      </c>
      <c r="L81" s="34"/>
      <c r="M81" s="79" t="str">
        <f aca="false">IF(O9="","",O9)</f>
        <v>17. 11. 2017</v>
      </c>
      <c r="N81" s="79"/>
      <c r="O81" s="79"/>
      <c r="P81" s="79"/>
      <c r="Q81" s="34"/>
      <c r="R81" s="35"/>
    </row>
    <row r="82" customFormat="false" ht="6.95" hidden="false" customHeight="true" outlineLevel="0" collapsed="false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5"/>
    </row>
    <row r="83" customFormat="false" ht="15" hidden="false" customHeight="false" outlineLevel="0" collapsed="false">
      <c r="A83" s="32"/>
      <c r="B83" s="33"/>
      <c r="C83" s="25" t="s">
        <v>26</v>
      </c>
      <c r="D83" s="34"/>
      <c r="E83" s="34"/>
      <c r="F83" s="21" t="str">
        <f aca="false">E12</f>
        <v> </v>
      </c>
      <c r="G83" s="34"/>
      <c r="H83" s="34"/>
      <c r="I83" s="34"/>
      <c r="J83" s="34"/>
      <c r="K83" s="25" t="s">
        <v>30</v>
      </c>
      <c r="L83" s="34"/>
      <c r="M83" s="21" t="str">
        <f aca="false">E18</f>
        <v> </v>
      </c>
      <c r="N83" s="21"/>
      <c r="O83" s="21"/>
      <c r="P83" s="21"/>
      <c r="Q83" s="21"/>
      <c r="R83" s="35"/>
    </row>
    <row r="84" customFormat="false" ht="14.45" hidden="false" customHeight="true" outlineLevel="0" collapsed="false">
      <c r="A84" s="32"/>
      <c r="B84" s="33"/>
      <c r="C84" s="25" t="s">
        <v>29</v>
      </c>
      <c r="D84" s="34"/>
      <c r="E84" s="34"/>
      <c r="F84" s="21" t="str">
        <f aca="false">IF(E15="","",E15)</f>
        <v> </v>
      </c>
      <c r="G84" s="34"/>
      <c r="H84" s="34"/>
      <c r="I84" s="34"/>
      <c r="J84" s="34"/>
      <c r="K84" s="25" t="s">
        <v>32</v>
      </c>
      <c r="L84" s="34"/>
      <c r="M84" s="21" t="str">
        <f aca="false">E21</f>
        <v> </v>
      </c>
      <c r="N84" s="21"/>
      <c r="O84" s="21"/>
      <c r="P84" s="21"/>
      <c r="Q84" s="21"/>
      <c r="R84" s="35"/>
    </row>
    <row r="85" customFormat="false" ht="10.35" hidden="false" customHeight="true" outlineLevel="0" collapsed="false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5"/>
    </row>
    <row r="86" customFormat="false" ht="29.25" hidden="false" customHeight="true" outlineLevel="0" collapsed="false">
      <c r="A86" s="32"/>
      <c r="B86" s="33"/>
      <c r="C86" s="147" t="s">
        <v>142</v>
      </c>
      <c r="D86" s="147"/>
      <c r="E86" s="147"/>
      <c r="F86" s="147"/>
      <c r="G86" s="147"/>
      <c r="H86" s="132"/>
      <c r="I86" s="132"/>
      <c r="J86" s="132"/>
      <c r="K86" s="132"/>
      <c r="L86" s="132"/>
      <c r="M86" s="132"/>
      <c r="N86" s="147" t="s">
        <v>143</v>
      </c>
      <c r="O86" s="147"/>
      <c r="P86" s="147"/>
      <c r="Q86" s="147"/>
      <c r="R86" s="35"/>
    </row>
    <row r="87" customFormat="false" ht="10.35" hidden="false" customHeight="true" outlineLevel="0" collapsed="false">
      <c r="A87" s="32"/>
      <c r="B87" s="33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5"/>
    </row>
    <row r="88" customFormat="false" ht="29.25" hidden="false" customHeight="true" outlineLevel="0" collapsed="false">
      <c r="A88" s="32"/>
      <c r="B88" s="33"/>
      <c r="C88" s="148" t="s">
        <v>144</v>
      </c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93" t="n">
        <f aca="false">N122</f>
        <v>0</v>
      </c>
      <c r="O88" s="93"/>
      <c r="P88" s="93"/>
      <c r="Q88" s="93"/>
      <c r="R88" s="35"/>
      <c r="AU88" s="10" t="s">
        <v>145</v>
      </c>
    </row>
    <row r="89" s="149" customFormat="true" ht="24.95" hidden="false" customHeight="true" outlineLevel="0" collapsed="false">
      <c r="B89" s="150"/>
      <c r="C89" s="151"/>
      <c r="D89" s="152" t="s">
        <v>146</v>
      </c>
      <c r="E89" s="151"/>
      <c r="F89" s="151"/>
      <c r="G89" s="151"/>
      <c r="H89" s="151"/>
      <c r="I89" s="151"/>
      <c r="J89" s="151"/>
      <c r="K89" s="151"/>
      <c r="L89" s="151"/>
      <c r="M89" s="151"/>
      <c r="N89" s="153" t="n">
        <f aca="false">N123</f>
        <v>0</v>
      </c>
      <c r="O89" s="153"/>
      <c r="P89" s="153"/>
      <c r="Q89" s="153"/>
      <c r="R89" s="154"/>
    </row>
    <row r="90" s="155" customFormat="true" ht="19.9" hidden="false" customHeight="true" outlineLevel="0" collapsed="false">
      <c r="B90" s="156"/>
      <c r="C90" s="157"/>
      <c r="D90" s="117" t="s">
        <v>147</v>
      </c>
      <c r="E90" s="157"/>
      <c r="F90" s="157"/>
      <c r="G90" s="157"/>
      <c r="H90" s="157"/>
      <c r="I90" s="157"/>
      <c r="J90" s="157"/>
      <c r="K90" s="157"/>
      <c r="L90" s="157"/>
      <c r="M90" s="157"/>
      <c r="N90" s="119" t="n">
        <f aca="false">N124</f>
        <v>0</v>
      </c>
      <c r="O90" s="119"/>
      <c r="P90" s="119"/>
      <c r="Q90" s="119"/>
      <c r="R90" s="158"/>
    </row>
    <row r="91" s="155" customFormat="true" ht="19.9" hidden="false" customHeight="true" outlineLevel="0" collapsed="false">
      <c r="B91" s="156"/>
      <c r="C91" s="157"/>
      <c r="D91" s="117" t="s">
        <v>148</v>
      </c>
      <c r="E91" s="157"/>
      <c r="F91" s="157"/>
      <c r="G91" s="157"/>
      <c r="H91" s="157"/>
      <c r="I91" s="157"/>
      <c r="J91" s="157"/>
      <c r="K91" s="157"/>
      <c r="L91" s="157"/>
      <c r="M91" s="157"/>
      <c r="N91" s="119" t="n">
        <f aca="false">N134</f>
        <v>0</v>
      </c>
      <c r="O91" s="119"/>
      <c r="P91" s="119"/>
      <c r="Q91" s="119"/>
      <c r="R91" s="158"/>
    </row>
    <row r="92" s="149" customFormat="true" ht="24.95" hidden="false" customHeight="true" outlineLevel="0" collapsed="false">
      <c r="B92" s="150"/>
      <c r="C92" s="151"/>
      <c r="D92" s="152" t="s">
        <v>149</v>
      </c>
      <c r="E92" s="151"/>
      <c r="F92" s="151"/>
      <c r="G92" s="151"/>
      <c r="H92" s="151"/>
      <c r="I92" s="151"/>
      <c r="J92" s="151"/>
      <c r="K92" s="151"/>
      <c r="L92" s="151"/>
      <c r="M92" s="151"/>
      <c r="N92" s="153" t="n">
        <f aca="false">N140</f>
        <v>0</v>
      </c>
      <c r="O92" s="153"/>
      <c r="P92" s="153"/>
      <c r="Q92" s="153"/>
      <c r="R92" s="154"/>
    </row>
    <row r="93" s="155" customFormat="true" ht="19.9" hidden="false" customHeight="true" outlineLevel="0" collapsed="false">
      <c r="B93" s="156"/>
      <c r="C93" s="157"/>
      <c r="D93" s="117" t="s">
        <v>151</v>
      </c>
      <c r="E93" s="157"/>
      <c r="F93" s="157"/>
      <c r="G93" s="157"/>
      <c r="H93" s="157"/>
      <c r="I93" s="157"/>
      <c r="J93" s="157"/>
      <c r="K93" s="157"/>
      <c r="L93" s="157"/>
      <c r="M93" s="157"/>
      <c r="N93" s="119" t="n">
        <f aca="false">N141</f>
        <v>0</v>
      </c>
      <c r="O93" s="119"/>
      <c r="P93" s="119"/>
      <c r="Q93" s="119"/>
      <c r="R93" s="158"/>
    </row>
    <row r="94" s="155" customFormat="true" ht="19.9" hidden="false" customHeight="true" outlineLevel="0" collapsed="false">
      <c r="B94" s="156"/>
      <c r="C94" s="157"/>
      <c r="D94" s="117" t="s">
        <v>152</v>
      </c>
      <c r="E94" s="157"/>
      <c r="F94" s="157"/>
      <c r="G94" s="157"/>
      <c r="H94" s="157"/>
      <c r="I94" s="157"/>
      <c r="J94" s="157"/>
      <c r="K94" s="157"/>
      <c r="L94" s="157"/>
      <c r="M94" s="157"/>
      <c r="N94" s="119" t="n">
        <f aca="false">N154</f>
        <v>0</v>
      </c>
      <c r="O94" s="119"/>
      <c r="P94" s="119"/>
      <c r="Q94" s="119"/>
      <c r="R94" s="158"/>
    </row>
    <row r="95" s="155" customFormat="true" ht="19.9" hidden="false" customHeight="true" outlineLevel="0" collapsed="false">
      <c r="B95" s="156"/>
      <c r="C95" s="157"/>
      <c r="D95" s="117" t="s">
        <v>153</v>
      </c>
      <c r="E95" s="157"/>
      <c r="F95" s="157"/>
      <c r="G95" s="157"/>
      <c r="H95" s="157"/>
      <c r="I95" s="157"/>
      <c r="J95" s="157"/>
      <c r="K95" s="157"/>
      <c r="L95" s="157"/>
      <c r="M95" s="157"/>
      <c r="N95" s="119" t="n">
        <f aca="false">N164</f>
        <v>0</v>
      </c>
      <c r="O95" s="119"/>
      <c r="P95" s="119"/>
      <c r="Q95" s="119"/>
      <c r="R95" s="158"/>
    </row>
    <row r="96" s="32" customFormat="true" ht="21.75" hidden="false" customHeight="true" outlineLevel="0" collapsed="false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customFormat="false" ht="29.25" hidden="false" customHeight="true" outlineLevel="0" collapsed="false">
      <c r="A97" s="32"/>
      <c r="B97" s="33"/>
      <c r="C97" s="148" t="s">
        <v>154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159" t="n">
        <f aca="false">ROUND(N98+N99+N100+N101+N102+N103,2)</f>
        <v>0</v>
      </c>
      <c r="O97" s="159"/>
      <c r="P97" s="159"/>
      <c r="Q97" s="159"/>
      <c r="R97" s="35"/>
      <c r="T97" s="160"/>
      <c r="U97" s="161" t="s">
        <v>37</v>
      </c>
    </row>
    <row r="98" customFormat="false" ht="18" hidden="false" customHeight="true" outlineLevel="0" collapsed="false">
      <c r="A98" s="32"/>
      <c r="B98" s="162"/>
      <c r="C98" s="163"/>
      <c r="D98" s="124" t="s">
        <v>155</v>
      </c>
      <c r="E98" s="124"/>
      <c r="F98" s="124"/>
      <c r="G98" s="124"/>
      <c r="H98" s="124"/>
      <c r="I98" s="163"/>
      <c r="J98" s="163"/>
      <c r="K98" s="163"/>
      <c r="L98" s="163"/>
      <c r="M98" s="163"/>
      <c r="N98" s="118" t="n">
        <f aca="false">ROUND(N88*T98,2)</f>
        <v>0</v>
      </c>
      <c r="O98" s="118"/>
      <c r="P98" s="118"/>
      <c r="Q98" s="118"/>
      <c r="R98" s="164"/>
      <c r="S98" s="165"/>
      <c r="T98" s="166"/>
      <c r="U98" s="167" t="s">
        <v>40</v>
      </c>
      <c r="V98" s="165"/>
      <c r="W98" s="165"/>
      <c r="X98" s="165"/>
      <c r="Y98" s="165"/>
      <c r="Z98" s="165"/>
      <c r="AA98" s="165"/>
      <c r="AB98" s="165"/>
      <c r="AC98" s="165"/>
      <c r="AD98" s="165"/>
      <c r="AE98" s="165"/>
      <c r="AF98" s="165"/>
      <c r="AG98" s="165"/>
      <c r="AH98" s="165"/>
      <c r="AI98" s="165"/>
      <c r="AJ98" s="165"/>
      <c r="AK98" s="165"/>
      <c r="AL98" s="165"/>
      <c r="AM98" s="165"/>
      <c r="AN98" s="165"/>
      <c r="AO98" s="165"/>
      <c r="AP98" s="165"/>
      <c r="AQ98" s="165"/>
      <c r="AR98" s="165"/>
      <c r="AS98" s="165"/>
      <c r="AT98" s="165"/>
      <c r="AU98" s="165"/>
      <c r="AV98" s="165"/>
      <c r="AW98" s="165"/>
      <c r="AX98" s="165"/>
      <c r="AY98" s="168" t="s">
        <v>156</v>
      </c>
      <c r="AZ98" s="165"/>
      <c r="BA98" s="165"/>
      <c r="BB98" s="165"/>
      <c r="BC98" s="165"/>
      <c r="BD98" s="165"/>
      <c r="BE98" s="169" t="n">
        <f aca="false">IF(U98="základní",N98,0)</f>
        <v>0</v>
      </c>
      <c r="BF98" s="169" t="n">
        <f aca="false">IF(U98="snížená",N98,0)</f>
        <v>0</v>
      </c>
      <c r="BG98" s="169" t="n">
        <f aca="false">IF(U98="zákl. přenesená",N98,0)</f>
        <v>0</v>
      </c>
      <c r="BH98" s="169" t="n">
        <f aca="false">IF(U98="sníž. přenesená",N98,0)</f>
        <v>0</v>
      </c>
      <c r="BI98" s="169" t="n">
        <f aca="false">IF(U98="nulová",N98,0)</f>
        <v>0</v>
      </c>
      <c r="BJ98" s="168" t="s">
        <v>136</v>
      </c>
      <c r="BK98" s="165"/>
      <c r="BL98" s="165"/>
      <c r="BM98" s="165"/>
    </row>
    <row r="99" customFormat="false" ht="18" hidden="false" customHeight="true" outlineLevel="0" collapsed="false">
      <c r="A99" s="32"/>
      <c r="B99" s="162"/>
      <c r="C99" s="163"/>
      <c r="D99" s="124" t="s">
        <v>157</v>
      </c>
      <c r="E99" s="124"/>
      <c r="F99" s="124"/>
      <c r="G99" s="124"/>
      <c r="H99" s="124"/>
      <c r="I99" s="163"/>
      <c r="J99" s="163"/>
      <c r="K99" s="163"/>
      <c r="L99" s="163"/>
      <c r="M99" s="163"/>
      <c r="N99" s="118" t="n">
        <f aca="false">ROUND(N88*T99,2)</f>
        <v>0</v>
      </c>
      <c r="O99" s="118"/>
      <c r="P99" s="118"/>
      <c r="Q99" s="118"/>
      <c r="R99" s="164"/>
      <c r="S99" s="165"/>
      <c r="T99" s="166"/>
      <c r="U99" s="167" t="s">
        <v>40</v>
      </c>
      <c r="V99" s="165"/>
      <c r="W99" s="165"/>
      <c r="X99" s="165"/>
      <c r="Y99" s="165"/>
      <c r="Z99" s="165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8" t="s">
        <v>156</v>
      </c>
      <c r="AZ99" s="165"/>
      <c r="BA99" s="165"/>
      <c r="BB99" s="165"/>
      <c r="BC99" s="165"/>
      <c r="BD99" s="165"/>
      <c r="BE99" s="169" t="n">
        <f aca="false">IF(U99="základní",N99,0)</f>
        <v>0</v>
      </c>
      <c r="BF99" s="169" t="n">
        <f aca="false">IF(U99="snížená",N99,0)</f>
        <v>0</v>
      </c>
      <c r="BG99" s="169" t="n">
        <f aca="false">IF(U99="zákl. přenesená",N99,0)</f>
        <v>0</v>
      </c>
      <c r="BH99" s="169" t="n">
        <f aca="false">IF(U99="sníž. přenesená",N99,0)</f>
        <v>0</v>
      </c>
      <c r="BI99" s="169" t="n">
        <f aca="false">IF(U99="nulová",N99,0)</f>
        <v>0</v>
      </c>
      <c r="BJ99" s="168" t="s">
        <v>136</v>
      </c>
      <c r="BK99" s="165"/>
      <c r="BL99" s="165"/>
      <c r="BM99" s="165"/>
    </row>
    <row r="100" customFormat="false" ht="18" hidden="false" customHeight="true" outlineLevel="0" collapsed="false">
      <c r="A100" s="32"/>
      <c r="B100" s="162"/>
      <c r="C100" s="163"/>
      <c r="D100" s="124" t="s">
        <v>158</v>
      </c>
      <c r="E100" s="124"/>
      <c r="F100" s="124"/>
      <c r="G100" s="124"/>
      <c r="H100" s="124"/>
      <c r="I100" s="163"/>
      <c r="J100" s="163"/>
      <c r="K100" s="163"/>
      <c r="L100" s="163"/>
      <c r="M100" s="163"/>
      <c r="N100" s="118" t="n">
        <f aca="false">ROUND(N88*T100,2)</f>
        <v>0</v>
      </c>
      <c r="O100" s="118"/>
      <c r="P100" s="118"/>
      <c r="Q100" s="118"/>
      <c r="R100" s="164"/>
      <c r="S100" s="165"/>
      <c r="T100" s="166"/>
      <c r="U100" s="167" t="s">
        <v>40</v>
      </c>
      <c r="V100" s="165"/>
      <c r="W100" s="165"/>
      <c r="X100" s="165"/>
      <c r="Y100" s="165"/>
      <c r="Z100" s="165"/>
      <c r="AA100" s="165"/>
      <c r="AB100" s="165"/>
      <c r="AC100" s="165"/>
      <c r="AD100" s="165"/>
      <c r="AE100" s="165"/>
      <c r="AF100" s="165"/>
      <c r="AG100" s="165"/>
      <c r="AH100" s="165"/>
      <c r="AI100" s="165"/>
      <c r="AJ100" s="165"/>
      <c r="AK100" s="165"/>
      <c r="AL100" s="165"/>
      <c r="AM100" s="165"/>
      <c r="AN100" s="165"/>
      <c r="AO100" s="165"/>
      <c r="AP100" s="165"/>
      <c r="AQ100" s="165"/>
      <c r="AR100" s="165"/>
      <c r="AS100" s="165"/>
      <c r="AT100" s="165"/>
      <c r="AU100" s="165"/>
      <c r="AV100" s="165"/>
      <c r="AW100" s="165"/>
      <c r="AX100" s="165"/>
      <c r="AY100" s="168" t="s">
        <v>156</v>
      </c>
      <c r="AZ100" s="165"/>
      <c r="BA100" s="165"/>
      <c r="BB100" s="165"/>
      <c r="BC100" s="165"/>
      <c r="BD100" s="165"/>
      <c r="BE100" s="169" t="n">
        <f aca="false">IF(U100="základní",N100,0)</f>
        <v>0</v>
      </c>
      <c r="BF100" s="169" t="n">
        <f aca="false">IF(U100="snížená",N100,0)</f>
        <v>0</v>
      </c>
      <c r="BG100" s="169" t="n">
        <f aca="false">IF(U100="zákl. přenesená",N100,0)</f>
        <v>0</v>
      </c>
      <c r="BH100" s="169" t="n">
        <f aca="false">IF(U100="sníž. přenesená",N100,0)</f>
        <v>0</v>
      </c>
      <c r="BI100" s="169" t="n">
        <f aca="false">IF(U100="nulová",N100,0)</f>
        <v>0</v>
      </c>
      <c r="BJ100" s="168" t="s">
        <v>136</v>
      </c>
      <c r="BK100" s="165"/>
      <c r="BL100" s="165"/>
      <c r="BM100" s="165"/>
    </row>
    <row r="101" customFormat="false" ht="18" hidden="false" customHeight="true" outlineLevel="0" collapsed="false">
      <c r="A101" s="32"/>
      <c r="B101" s="162"/>
      <c r="C101" s="163"/>
      <c r="D101" s="124" t="s">
        <v>159</v>
      </c>
      <c r="E101" s="124"/>
      <c r="F101" s="124"/>
      <c r="G101" s="124"/>
      <c r="H101" s="124"/>
      <c r="I101" s="163"/>
      <c r="J101" s="163"/>
      <c r="K101" s="163"/>
      <c r="L101" s="163"/>
      <c r="M101" s="163"/>
      <c r="N101" s="118" t="n">
        <f aca="false">ROUND(N88*T101,2)</f>
        <v>0</v>
      </c>
      <c r="O101" s="118"/>
      <c r="P101" s="118"/>
      <c r="Q101" s="118"/>
      <c r="R101" s="164"/>
      <c r="S101" s="165"/>
      <c r="T101" s="166"/>
      <c r="U101" s="167" t="s">
        <v>40</v>
      </c>
      <c r="V101" s="165"/>
      <c r="W101" s="165"/>
      <c r="X101" s="165"/>
      <c r="Y101" s="165"/>
      <c r="Z101" s="165"/>
      <c r="AA101" s="165"/>
      <c r="AB101" s="165"/>
      <c r="AC101" s="165"/>
      <c r="AD101" s="165"/>
      <c r="AE101" s="165"/>
      <c r="AF101" s="165"/>
      <c r="AG101" s="165"/>
      <c r="AH101" s="165"/>
      <c r="AI101" s="165"/>
      <c r="AJ101" s="165"/>
      <c r="AK101" s="165"/>
      <c r="AL101" s="165"/>
      <c r="AM101" s="165"/>
      <c r="AN101" s="165"/>
      <c r="AO101" s="165"/>
      <c r="AP101" s="165"/>
      <c r="AQ101" s="165"/>
      <c r="AR101" s="165"/>
      <c r="AS101" s="165"/>
      <c r="AT101" s="165"/>
      <c r="AU101" s="165"/>
      <c r="AV101" s="165"/>
      <c r="AW101" s="165"/>
      <c r="AX101" s="165"/>
      <c r="AY101" s="168" t="s">
        <v>156</v>
      </c>
      <c r="AZ101" s="165"/>
      <c r="BA101" s="165"/>
      <c r="BB101" s="165"/>
      <c r="BC101" s="165"/>
      <c r="BD101" s="165"/>
      <c r="BE101" s="169" t="n">
        <f aca="false">IF(U101="základní",N101,0)</f>
        <v>0</v>
      </c>
      <c r="BF101" s="169" t="n">
        <f aca="false">IF(U101="snížená",N101,0)</f>
        <v>0</v>
      </c>
      <c r="BG101" s="169" t="n">
        <f aca="false">IF(U101="zákl. přenesená",N101,0)</f>
        <v>0</v>
      </c>
      <c r="BH101" s="169" t="n">
        <f aca="false">IF(U101="sníž. přenesená",N101,0)</f>
        <v>0</v>
      </c>
      <c r="BI101" s="169" t="n">
        <f aca="false">IF(U101="nulová",N101,0)</f>
        <v>0</v>
      </c>
      <c r="BJ101" s="168" t="s">
        <v>136</v>
      </c>
      <c r="BK101" s="165"/>
      <c r="BL101" s="165"/>
      <c r="BM101" s="165"/>
    </row>
    <row r="102" customFormat="false" ht="18" hidden="false" customHeight="true" outlineLevel="0" collapsed="false">
      <c r="A102" s="32"/>
      <c r="B102" s="162"/>
      <c r="C102" s="163"/>
      <c r="D102" s="124" t="s">
        <v>160</v>
      </c>
      <c r="E102" s="124"/>
      <c r="F102" s="124"/>
      <c r="G102" s="124"/>
      <c r="H102" s="124"/>
      <c r="I102" s="163"/>
      <c r="J102" s="163"/>
      <c r="K102" s="163"/>
      <c r="L102" s="163"/>
      <c r="M102" s="163"/>
      <c r="N102" s="118" t="n">
        <f aca="false">ROUND(N88*T102,2)</f>
        <v>0</v>
      </c>
      <c r="O102" s="118"/>
      <c r="P102" s="118"/>
      <c r="Q102" s="118"/>
      <c r="R102" s="164"/>
      <c r="S102" s="165"/>
      <c r="T102" s="166"/>
      <c r="U102" s="167" t="s">
        <v>40</v>
      </c>
      <c r="V102" s="165"/>
      <c r="W102" s="165"/>
      <c r="X102" s="165"/>
      <c r="Y102" s="165"/>
      <c r="Z102" s="165"/>
      <c r="AA102" s="165"/>
      <c r="AB102" s="165"/>
      <c r="AC102" s="165"/>
      <c r="AD102" s="165"/>
      <c r="AE102" s="165"/>
      <c r="AF102" s="165"/>
      <c r="AG102" s="165"/>
      <c r="AH102" s="165"/>
      <c r="AI102" s="165"/>
      <c r="AJ102" s="165"/>
      <c r="AK102" s="165"/>
      <c r="AL102" s="165"/>
      <c r="AM102" s="165"/>
      <c r="AN102" s="165"/>
      <c r="AO102" s="165"/>
      <c r="AP102" s="165"/>
      <c r="AQ102" s="165"/>
      <c r="AR102" s="165"/>
      <c r="AS102" s="165"/>
      <c r="AT102" s="165"/>
      <c r="AU102" s="165"/>
      <c r="AV102" s="165"/>
      <c r="AW102" s="165"/>
      <c r="AX102" s="165"/>
      <c r="AY102" s="168" t="s">
        <v>156</v>
      </c>
      <c r="AZ102" s="165"/>
      <c r="BA102" s="165"/>
      <c r="BB102" s="165"/>
      <c r="BC102" s="165"/>
      <c r="BD102" s="165"/>
      <c r="BE102" s="169" t="n">
        <f aca="false">IF(U102="základní",N102,0)</f>
        <v>0</v>
      </c>
      <c r="BF102" s="169" t="n">
        <f aca="false">IF(U102="snížená",N102,0)</f>
        <v>0</v>
      </c>
      <c r="BG102" s="169" t="n">
        <f aca="false">IF(U102="zákl. přenesená",N102,0)</f>
        <v>0</v>
      </c>
      <c r="BH102" s="169" t="n">
        <f aca="false">IF(U102="sníž. přenesená",N102,0)</f>
        <v>0</v>
      </c>
      <c r="BI102" s="169" t="n">
        <f aca="false">IF(U102="nulová",N102,0)</f>
        <v>0</v>
      </c>
      <c r="BJ102" s="168" t="s">
        <v>136</v>
      </c>
      <c r="BK102" s="165"/>
      <c r="BL102" s="165"/>
      <c r="BM102" s="165"/>
    </row>
    <row r="103" customFormat="false" ht="18" hidden="false" customHeight="true" outlineLevel="0" collapsed="false">
      <c r="A103" s="32"/>
      <c r="B103" s="162"/>
      <c r="C103" s="163"/>
      <c r="D103" s="170" t="s">
        <v>161</v>
      </c>
      <c r="E103" s="163"/>
      <c r="F103" s="163"/>
      <c r="G103" s="163"/>
      <c r="H103" s="163"/>
      <c r="I103" s="163"/>
      <c r="J103" s="163"/>
      <c r="K103" s="163"/>
      <c r="L103" s="163"/>
      <c r="M103" s="163"/>
      <c r="N103" s="118" t="n">
        <f aca="false">ROUND(N88*T103,2)</f>
        <v>0</v>
      </c>
      <c r="O103" s="118"/>
      <c r="P103" s="118"/>
      <c r="Q103" s="118"/>
      <c r="R103" s="164"/>
      <c r="S103" s="165"/>
      <c r="T103" s="171"/>
      <c r="U103" s="172" t="s">
        <v>40</v>
      </c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  <c r="AF103" s="165"/>
      <c r="AG103" s="165"/>
      <c r="AH103" s="165"/>
      <c r="AI103" s="165"/>
      <c r="AJ103" s="165"/>
      <c r="AK103" s="165"/>
      <c r="AL103" s="165"/>
      <c r="AM103" s="165"/>
      <c r="AN103" s="165"/>
      <c r="AO103" s="165"/>
      <c r="AP103" s="165"/>
      <c r="AQ103" s="165"/>
      <c r="AR103" s="165"/>
      <c r="AS103" s="165"/>
      <c r="AT103" s="165"/>
      <c r="AU103" s="165"/>
      <c r="AV103" s="165"/>
      <c r="AW103" s="165"/>
      <c r="AX103" s="165"/>
      <c r="AY103" s="168" t="s">
        <v>162</v>
      </c>
      <c r="AZ103" s="165"/>
      <c r="BA103" s="165"/>
      <c r="BB103" s="165"/>
      <c r="BC103" s="165"/>
      <c r="BD103" s="165"/>
      <c r="BE103" s="169" t="n">
        <f aca="false">IF(U103="základní",N103,0)</f>
        <v>0</v>
      </c>
      <c r="BF103" s="169" t="n">
        <f aca="false">IF(U103="snížená",N103,0)</f>
        <v>0</v>
      </c>
      <c r="BG103" s="169" t="n">
        <f aca="false">IF(U103="zákl. přenesená",N103,0)</f>
        <v>0</v>
      </c>
      <c r="BH103" s="169" t="n">
        <f aca="false">IF(U103="sníž. přenesená",N103,0)</f>
        <v>0</v>
      </c>
      <c r="BI103" s="169" t="n">
        <f aca="false">IF(U103="nulová",N103,0)</f>
        <v>0</v>
      </c>
      <c r="BJ103" s="168" t="s">
        <v>136</v>
      </c>
      <c r="BK103" s="165"/>
      <c r="BL103" s="165"/>
      <c r="BM103" s="165"/>
    </row>
    <row r="104" customFormat="false" ht="13.5" hidden="false" customHeight="false" outlineLevel="0" collapsed="false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5"/>
    </row>
    <row r="105" customFormat="false" ht="29.25" hidden="false" customHeight="true" outlineLevel="0" collapsed="false">
      <c r="A105" s="32"/>
      <c r="B105" s="33"/>
      <c r="C105" s="131" t="s">
        <v>130</v>
      </c>
      <c r="D105" s="132"/>
      <c r="E105" s="132"/>
      <c r="F105" s="132"/>
      <c r="G105" s="132"/>
      <c r="H105" s="132"/>
      <c r="I105" s="132"/>
      <c r="J105" s="132"/>
      <c r="K105" s="132"/>
      <c r="L105" s="133" t="n">
        <f aca="false">ROUND(SUM(N88+N97),2)</f>
        <v>0</v>
      </c>
      <c r="M105" s="133"/>
      <c r="N105" s="133"/>
      <c r="O105" s="133"/>
      <c r="P105" s="133"/>
      <c r="Q105" s="133"/>
      <c r="R105" s="35"/>
    </row>
    <row r="106" customFormat="false" ht="6.95" hidden="false" customHeight="true" outlineLevel="0" collapsed="false">
      <c r="A106" s="32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63"/>
      <c r="M106" s="63"/>
      <c r="N106" s="63"/>
      <c r="O106" s="63"/>
      <c r="P106" s="63"/>
      <c r="Q106" s="63"/>
      <c r="R106" s="64"/>
    </row>
    <row r="110" s="32" customFormat="true" ht="6.95" hidden="false" customHeight="true" outlineLevel="0" collapsed="false"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7"/>
    </row>
    <row r="111" customFormat="false" ht="36.95" hidden="false" customHeight="true" outlineLevel="0" collapsed="false">
      <c r="A111" s="32"/>
      <c r="B111" s="33"/>
      <c r="C111" s="15" t="s">
        <v>163</v>
      </c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35"/>
    </row>
    <row r="112" customFormat="false" ht="6.95" hidden="false" customHeight="true" outlineLevel="0" collapsed="false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5"/>
    </row>
    <row r="113" customFormat="false" ht="30" hidden="false" customHeight="true" outlineLevel="0" collapsed="false">
      <c r="A113" s="32"/>
      <c r="B113" s="33"/>
      <c r="C113" s="25" t="s">
        <v>18</v>
      </c>
      <c r="D113" s="34"/>
      <c r="E113" s="34"/>
      <c r="F113" s="136" t="str">
        <f aca="false">F6</f>
        <v>201623_-_Rekonstrukce_luzkoveho_oddeleni(1)L2</v>
      </c>
      <c r="G113" s="136"/>
      <c r="H113" s="136"/>
      <c r="I113" s="136"/>
      <c r="J113" s="136"/>
      <c r="K113" s="136"/>
      <c r="L113" s="136"/>
      <c r="M113" s="136"/>
      <c r="N113" s="136"/>
      <c r="O113" s="136"/>
      <c r="P113" s="136"/>
      <c r="Q113" s="34"/>
      <c r="R113" s="35"/>
    </row>
    <row r="114" customFormat="false" ht="36.95" hidden="false" customHeight="true" outlineLevel="0" collapsed="false">
      <c r="A114" s="32"/>
      <c r="B114" s="33"/>
      <c r="C114" s="74" t="s">
        <v>138</v>
      </c>
      <c r="D114" s="34"/>
      <c r="E114" s="34"/>
      <c r="F114" s="76" t="str">
        <f aca="false">F7</f>
        <v>31 - místnost 222 ča - 31 - místnost 222 čajová ...</v>
      </c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34"/>
      <c r="R114" s="35"/>
    </row>
    <row r="115" customFormat="false" ht="6.95" hidden="false" customHeight="true" outlineLevel="0" collapsed="false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5"/>
    </row>
    <row r="116" customFormat="false" ht="18" hidden="false" customHeight="true" outlineLevel="0" collapsed="false">
      <c r="A116" s="32"/>
      <c r="B116" s="33"/>
      <c r="C116" s="25" t="s">
        <v>22</v>
      </c>
      <c r="D116" s="34"/>
      <c r="E116" s="34"/>
      <c r="F116" s="21" t="str">
        <f aca="false">F9</f>
        <v> </v>
      </c>
      <c r="G116" s="34"/>
      <c r="H116" s="34"/>
      <c r="I116" s="34"/>
      <c r="J116" s="34"/>
      <c r="K116" s="25" t="s">
        <v>24</v>
      </c>
      <c r="L116" s="34"/>
      <c r="M116" s="79" t="str">
        <f aca="false">IF(O9="","",O9)</f>
        <v>17. 11. 2017</v>
      </c>
      <c r="N116" s="79"/>
      <c r="O116" s="79"/>
      <c r="P116" s="79"/>
      <c r="Q116" s="34"/>
      <c r="R116" s="35"/>
    </row>
    <row r="117" customFormat="false" ht="6.95" hidden="false" customHeight="true" outlineLevel="0" collapsed="false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5"/>
    </row>
    <row r="118" customFormat="false" ht="15" hidden="false" customHeight="false" outlineLevel="0" collapsed="false">
      <c r="A118" s="32"/>
      <c r="B118" s="33"/>
      <c r="C118" s="25" t="s">
        <v>26</v>
      </c>
      <c r="D118" s="34"/>
      <c r="E118" s="34"/>
      <c r="F118" s="21" t="str">
        <f aca="false">E12</f>
        <v> </v>
      </c>
      <c r="G118" s="34"/>
      <c r="H118" s="34"/>
      <c r="I118" s="34"/>
      <c r="J118" s="34"/>
      <c r="K118" s="25" t="s">
        <v>30</v>
      </c>
      <c r="L118" s="34"/>
      <c r="M118" s="21" t="str">
        <f aca="false">E18</f>
        <v> </v>
      </c>
      <c r="N118" s="21"/>
      <c r="O118" s="21"/>
      <c r="P118" s="21"/>
      <c r="Q118" s="21"/>
      <c r="R118" s="35"/>
    </row>
    <row r="119" customFormat="false" ht="14.45" hidden="false" customHeight="true" outlineLevel="0" collapsed="false">
      <c r="A119" s="32"/>
      <c r="B119" s="33"/>
      <c r="C119" s="25" t="s">
        <v>29</v>
      </c>
      <c r="D119" s="34"/>
      <c r="E119" s="34"/>
      <c r="F119" s="21" t="str">
        <f aca="false">IF(E15="","",E15)</f>
        <v> </v>
      </c>
      <c r="G119" s="34"/>
      <c r="H119" s="34"/>
      <c r="I119" s="34"/>
      <c r="J119" s="34"/>
      <c r="K119" s="25" t="s">
        <v>32</v>
      </c>
      <c r="L119" s="34"/>
      <c r="M119" s="21" t="str">
        <f aca="false">E21</f>
        <v> </v>
      </c>
      <c r="N119" s="21"/>
      <c r="O119" s="21"/>
      <c r="P119" s="21"/>
      <c r="Q119" s="21"/>
      <c r="R119" s="35"/>
    </row>
    <row r="120" customFormat="false" ht="10.35" hidden="false" customHeight="true" outlineLevel="0" collapsed="false">
      <c r="A120" s="32"/>
      <c r="B120" s="33"/>
      <c r="C120" s="34"/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5"/>
    </row>
    <row r="121" s="173" customFormat="true" ht="29.25" hidden="false" customHeight="true" outlineLevel="0" collapsed="false">
      <c r="B121" s="174"/>
      <c r="C121" s="175" t="s">
        <v>164</v>
      </c>
      <c r="D121" s="176" t="s">
        <v>165</v>
      </c>
      <c r="E121" s="176" t="s">
        <v>55</v>
      </c>
      <c r="F121" s="176" t="s">
        <v>166</v>
      </c>
      <c r="G121" s="176"/>
      <c r="H121" s="176"/>
      <c r="I121" s="176"/>
      <c r="J121" s="176" t="s">
        <v>167</v>
      </c>
      <c r="K121" s="176" t="s">
        <v>168</v>
      </c>
      <c r="L121" s="176" t="s">
        <v>169</v>
      </c>
      <c r="M121" s="176"/>
      <c r="N121" s="177" t="s">
        <v>143</v>
      </c>
      <c r="O121" s="177"/>
      <c r="P121" s="177"/>
      <c r="Q121" s="177"/>
      <c r="R121" s="178"/>
      <c r="T121" s="86" t="s">
        <v>170</v>
      </c>
      <c r="U121" s="87" t="s">
        <v>37</v>
      </c>
      <c r="V121" s="87" t="s">
        <v>171</v>
      </c>
      <c r="W121" s="87" t="s">
        <v>172</v>
      </c>
      <c r="X121" s="87" t="s">
        <v>173</v>
      </c>
      <c r="Y121" s="87" t="s">
        <v>174</v>
      </c>
      <c r="Z121" s="87" t="s">
        <v>175</v>
      </c>
      <c r="AA121" s="88" t="s">
        <v>176</v>
      </c>
    </row>
    <row r="122" s="32" customFormat="true" ht="29.25" hidden="false" customHeight="true" outlineLevel="0" collapsed="false">
      <c r="B122" s="33"/>
      <c r="C122" s="90" t="s">
        <v>140</v>
      </c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179" t="n">
        <f aca="false">BK122</f>
        <v>0</v>
      </c>
      <c r="O122" s="179"/>
      <c r="P122" s="179"/>
      <c r="Q122" s="179"/>
      <c r="R122" s="35"/>
      <c r="T122" s="89"/>
      <c r="U122" s="54"/>
      <c r="V122" s="54"/>
      <c r="W122" s="180" t="n">
        <f aca="false">W123+W140+W178</f>
        <v>0</v>
      </c>
      <c r="X122" s="54"/>
      <c r="Y122" s="180" t="n">
        <f aca="false">Y123+Y140+Y178</f>
        <v>0</v>
      </c>
      <c r="Z122" s="54"/>
      <c r="AA122" s="181" t="n">
        <f aca="false">AA123+AA140+AA178</f>
        <v>0</v>
      </c>
      <c r="AT122" s="10" t="s">
        <v>72</v>
      </c>
      <c r="AU122" s="10" t="s">
        <v>145</v>
      </c>
      <c r="BK122" s="182" t="n">
        <f aca="false">BK123+BK140+BK178</f>
        <v>0</v>
      </c>
    </row>
    <row r="123" s="183" customFormat="true" ht="37.35" hidden="false" customHeight="true" outlineLevel="0" collapsed="false">
      <c r="B123" s="184"/>
      <c r="C123" s="185"/>
      <c r="D123" s="186" t="s">
        <v>146</v>
      </c>
      <c r="E123" s="186"/>
      <c r="F123" s="186"/>
      <c r="G123" s="186"/>
      <c r="H123" s="186"/>
      <c r="I123" s="186"/>
      <c r="J123" s="186"/>
      <c r="K123" s="186"/>
      <c r="L123" s="186"/>
      <c r="M123" s="186"/>
      <c r="N123" s="187" t="n">
        <f aca="false">BK123</f>
        <v>0</v>
      </c>
      <c r="O123" s="187"/>
      <c r="P123" s="187"/>
      <c r="Q123" s="187"/>
      <c r="R123" s="188"/>
      <c r="T123" s="189"/>
      <c r="U123" s="185"/>
      <c r="V123" s="185"/>
      <c r="W123" s="190" t="n">
        <f aca="false">W124+W134</f>
        <v>0</v>
      </c>
      <c r="X123" s="185"/>
      <c r="Y123" s="190" t="n">
        <f aca="false">Y124+Y134</f>
        <v>0</v>
      </c>
      <c r="Z123" s="185"/>
      <c r="AA123" s="191" t="n">
        <f aca="false">AA124+AA134</f>
        <v>0</v>
      </c>
      <c r="AR123" s="192" t="s">
        <v>81</v>
      </c>
      <c r="AT123" s="193" t="s">
        <v>72</v>
      </c>
      <c r="AU123" s="193" t="s">
        <v>73</v>
      </c>
      <c r="AY123" s="192" t="s">
        <v>177</v>
      </c>
      <c r="BK123" s="194" t="n">
        <f aca="false">BK124+BK134</f>
        <v>0</v>
      </c>
    </row>
    <row r="124" customFormat="false" ht="19.9" hidden="false" customHeight="true" outlineLevel="0" collapsed="false">
      <c r="A124" s="183"/>
      <c r="B124" s="184"/>
      <c r="C124" s="185"/>
      <c r="D124" s="195" t="s">
        <v>147</v>
      </c>
      <c r="E124" s="195"/>
      <c r="F124" s="195"/>
      <c r="G124" s="195"/>
      <c r="H124" s="195"/>
      <c r="I124" s="195"/>
      <c r="J124" s="195"/>
      <c r="K124" s="195"/>
      <c r="L124" s="195"/>
      <c r="M124" s="195"/>
      <c r="N124" s="196" t="n">
        <f aca="false">BK124</f>
        <v>0</v>
      </c>
      <c r="O124" s="196"/>
      <c r="P124" s="196"/>
      <c r="Q124" s="196"/>
      <c r="R124" s="188"/>
      <c r="T124" s="189"/>
      <c r="U124" s="185"/>
      <c r="V124" s="185"/>
      <c r="W124" s="190" t="n">
        <f aca="false">SUM(W125:W133)</f>
        <v>0</v>
      </c>
      <c r="X124" s="185"/>
      <c r="Y124" s="190" t="n">
        <f aca="false">SUM(Y125:Y133)</f>
        <v>0</v>
      </c>
      <c r="Z124" s="185"/>
      <c r="AA124" s="191" t="n">
        <f aca="false">SUM(AA125:AA133)</f>
        <v>0</v>
      </c>
      <c r="AR124" s="192" t="s">
        <v>81</v>
      </c>
      <c r="AT124" s="193" t="s">
        <v>72</v>
      </c>
      <c r="AU124" s="193" t="s">
        <v>81</v>
      </c>
      <c r="AY124" s="192" t="s">
        <v>177</v>
      </c>
      <c r="BK124" s="194" t="n">
        <f aca="false">SUM(BK125:BK133)</f>
        <v>0</v>
      </c>
    </row>
    <row r="125" s="32" customFormat="true" ht="25.5" hidden="false" customHeight="true" outlineLevel="0" collapsed="false">
      <c r="B125" s="162"/>
      <c r="C125" s="197" t="s">
        <v>81</v>
      </c>
      <c r="D125" s="197" t="s">
        <v>178</v>
      </c>
      <c r="E125" s="198" t="s">
        <v>179</v>
      </c>
      <c r="F125" s="199" t="s">
        <v>180</v>
      </c>
      <c r="G125" s="199"/>
      <c r="H125" s="199"/>
      <c r="I125" s="199"/>
      <c r="J125" s="200" t="s">
        <v>181</v>
      </c>
      <c r="K125" s="201" t="n">
        <v>6.48</v>
      </c>
      <c r="L125" s="202" t="n">
        <v>0</v>
      </c>
      <c r="M125" s="202"/>
      <c r="N125" s="203" t="n">
        <f aca="false">ROUND(L125*K125,2)</f>
        <v>0</v>
      </c>
      <c r="O125" s="203"/>
      <c r="P125" s="203"/>
      <c r="Q125" s="203"/>
      <c r="R125" s="164"/>
      <c r="T125" s="204"/>
      <c r="U125" s="44" t="s">
        <v>38</v>
      </c>
      <c r="V125" s="34"/>
      <c r="W125" s="205" t="n">
        <f aca="false">V125*K125</f>
        <v>0</v>
      </c>
      <c r="X125" s="205" t="n">
        <v>0</v>
      </c>
      <c r="Y125" s="205" t="n">
        <f aca="false">X125*K125</f>
        <v>0</v>
      </c>
      <c r="Z125" s="205" t="n">
        <v>0</v>
      </c>
      <c r="AA125" s="206" t="n">
        <f aca="false">Z125*K125</f>
        <v>0</v>
      </c>
      <c r="AR125" s="10" t="s">
        <v>182</v>
      </c>
      <c r="AT125" s="10" t="s">
        <v>178</v>
      </c>
      <c r="AU125" s="10" t="s">
        <v>136</v>
      </c>
      <c r="AY125" s="10" t="s">
        <v>177</v>
      </c>
      <c r="BE125" s="123" t="n">
        <f aca="false">IF(U125="základní",N125,0)</f>
        <v>0</v>
      </c>
      <c r="BF125" s="123" t="n">
        <f aca="false">IF(U125="snížená",N125,0)</f>
        <v>0</v>
      </c>
      <c r="BG125" s="123" t="n">
        <f aca="false">IF(U125="zákl. přenesená",N125,0)</f>
        <v>0</v>
      </c>
      <c r="BH125" s="123" t="n">
        <f aca="false">IF(U125="sníž. přenesená",N125,0)</f>
        <v>0</v>
      </c>
      <c r="BI125" s="123" t="n">
        <f aca="false">IF(U125="nulová",N125,0)</f>
        <v>0</v>
      </c>
      <c r="BJ125" s="10" t="s">
        <v>81</v>
      </c>
      <c r="BK125" s="123" t="n">
        <f aca="false">ROUND(L125*K125,2)</f>
        <v>0</v>
      </c>
      <c r="BL125" s="10" t="s">
        <v>182</v>
      </c>
      <c r="BM125" s="10" t="s">
        <v>527</v>
      </c>
    </row>
    <row r="126" s="207" customFormat="true" ht="16.5" hidden="false" customHeight="true" outlineLevel="0" collapsed="false">
      <c r="B126" s="208"/>
      <c r="C126" s="209"/>
      <c r="D126" s="209"/>
      <c r="E126" s="210"/>
      <c r="F126" s="211" t="s">
        <v>411</v>
      </c>
      <c r="G126" s="211"/>
      <c r="H126" s="211"/>
      <c r="I126" s="211"/>
      <c r="J126" s="209"/>
      <c r="K126" s="212" t="n">
        <v>6.48</v>
      </c>
      <c r="L126" s="209"/>
      <c r="M126" s="209"/>
      <c r="N126" s="209"/>
      <c r="O126" s="209"/>
      <c r="P126" s="209"/>
      <c r="Q126" s="209"/>
      <c r="R126" s="213"/>
      <c r="T126" s="214"/>
      <c r="U126" s="209"/>
      <c r="V126" s="209"/>
      <c r="W126" s="209"/>
      <c r="X126" s="209"/>
      <c r="Y126" s="209"/>
      <c r="Z126" s="209"/>
      <c r="AA126" s="215"/>
      <c r="AT126" s="216" t="s">
        <v>185</v>
      </c>
      <c r="AU126" s="216" t="s">
        <v>136</v>
      </c>
      <c r="AV126" s="207" t="s">
        <v>136</v>
      </c>
      <c r="AW126" s="207" t="s">
        <v>31</v>
      </c>
      <c r="AX126" s="207" t="s">
        <v>73</v>
      </c>
      <c r="AY126" s="216" t="s">
        <v>177</v>
      </c>
    </row>
    <row r="127" s="217" customFormat="true" ht="16.5" hidden="false" customHeight="true" outlineLevel="0" collapsed="false">
      <c r="B127" s="218"/>
      <c r="C127" s="219"/>
      <c r="D127" s="219"/>
      <c r="E127" s="220"/>
      <c r="F127" s="221" t="s">
        <v>186</v>
      </c>
      <c r="G127" s="221"/>
      <c r="H127" s="221"/>
      <c r="I127" s="221"/>
      <c r="J127" s="219"/>
      <c r="K127" s="222" t="n">
        <v>6.48</v>
      </c>
      <c r="L127" s="219"/>
      <c r="M127" s="219"/>
      <c r="N127" s="219"/>
      <c r="O127" s="219"/>
      <c r="P127" s="219"/>
      <c r="Q127" s="219"/>
      <c r="R127" s="223"/>
      <c r="T127" s="224"/>
      <c r="U127" s="219"/>
      <c r="V127" s="219"/>
      <c r="W127" s="219"/>
      <c r="X127" s="219"/>
      <c r="Y127" s="219"/>
      <c r="Z127" s="219"/>
      <c r="AA127" s="225"/>
      <c r="AT127" s="226" t="s">
        <v>185</v>
      </c>
      <c r="AU127" s="226" t="s">
        <v>136</v>
      </c>
      <c r="AV127" s="217" t="s">
        <v>182</v>
      </c>
      <c r="AW127" s="217" t="s">
        <v>31</v>
      </c>
      <c r="AX127" s="217" t="s">
        <v>81</v>
      </c>
      <c r="AY127" s="226" t="s">
        <v>177</v>
      </c>
    </row>
    <row r="128" s="32" customFormat="true" ht="38.25" hidden="false" customHeight="true" outlineLevel="0" collapsed="false">
      <c r="B128" s="162"/>
      <c r="C128" s="197" t="s">
        <v>136</v>
      </c>
      <c r="D128" s="197" t="s">
        <v>178</v>
      </c>
      <c r="E128" s="198" t="s">
        <v>187</v>
      </c>
      <c r="F128" s="199" t="s">
        <v>188</v>
      </c>
      <c r="G128" s="199"/>
      <c r="H128" s="199"/>
      <c r="I128" s="199"/>
      <c r="J128" s="200" t="s">
        <v>181</v>
      </c>
      <c r="K128" s="201" t="n">
        <v>6.48</v>
      </c>
      <c r="L128" s="202" t="n">
        <v>0</v>
      </c>
      <c r="M128" s="202"/>
      <c r="N128" s="203" t="n">
        <f aca="false">ROUND(L128*K128,2)</f>
        <v>0</v>
      </c>
      <c r="O128" s="203"/>
      <c r="P128" s="203"/>
      <c r="Q128" s="203"/>
      <c r="R128" s="164"/>
      <c r="T128" s="204"/>
      <c r="U128" s="44" t="s">
        <v>38</v>
      </c>
      <c r="V128" s="34"/>
      <c r="W128" s="205" t="n">
        <f aca="false">V128*K128</f>
        <v>0</v>
      </c>
      <c r="X128" s="205" t="n">
        <v>0</v>
      </c>
      <c r="Y128" s="205" t="n">
        <f aca="false">X128*K128</f>
        <v>0</v>
      </c>
      <c r="Z128" s="205" t="n">
        <v>0</v>
      </c>
      <c r="AA128" s="206" t="n">
        <f aca="false">Z128*K128</f>
        <v>0</v>
      </c>
      <c r="AR128" s="10" t="s">
        <v>182</v>
      </c>
      <c r="AT128" s="10" t="s">
        <v>178</v>
      </c>
      <c r="AU128" s="10" t="s">
        <v>136</v>
      </c>
      <c r="AY128" s="10" t="s">
        <v>177</v>
      </c>
      <c r="BE128" s="123" t="n">
        <f aca="false">IF(U128="základní",N128,0)</f>
        <v>0</v>
      </c>
      <c r="BF128" s="123" t="n">
        <f aca="false">IF(U128="snížená",N128,0)</f>
        <v>0</v>
      </c>
      <c r="BG128" s="123" t="n">
        <f aca="false">IF(U128="zákl. přenesená",N128,0)</f>
        <v>0</v>
      </c>
      <c r="BH128" s="123" t="n">
        <f aca="false">IF(U128="sníž. přenesená",N128,0)</f>
        <v>0</v>
      </c>
      <c r="BI128" s="123" t="n">
        <f aca="false">IF(U128="nulová",N128,0)</f>
        <v>0</v>
      </c>
      <c r="BJ128" s="10" t="s">
        <v>81</v>
      </c>
      <c r="BK128" s="123" t="n">
        <f aca="false">ROUND(L128*K128,2)</f>
        <v>0</v>
      </c>
      <c r="BL128" s="10" t="s">
        <v>182</v>
      </c>
      <c r="BM128" s="10" t="s">
        <v>528</v>
      </c>
    </row>
    <row r="129" s="207" customFormat="true" ht="16.5" hidden="false" customHeight="true" outlineLevel="0" collapsed="false">
      <c r="B129" s="208"/>
      <c r="C129" s="209"/>
      <c r="D129" s="209"/>
      <c r="E129" s="210"/>
      <c r="F129" s="211" t="s">
        <v>411</v>
      </c>
      <c r="G129" s="211"/>
      <c r="H129" s="211"/>
      <c r="I129" s="211"/>
      <c r="J129" s="209"/>
      <c r="K129" s="212" t="n">
        <v>6.48</v>
      </c>
      <c r="L129" s="209"/>
      <c r="M129" s="209"/>
      <c r="N129" s="209"/>
      <c r="O129" s="209"/>
      <c r="P129" s="209"/>
      <c r="Q129" s="209"/>
      <c r="R129" s="213"/>
      <c r="T129" s="214"/>
      <c r="U129" s="209"/>
      <c r="V129" s="209"/>
      <c r="W129" s="209"/>
      <c r="X129" s="209"/>
      <c r="Y129" s="209"/>
      <c r="Z129" s="209"/>
      <c r="AA129" s="215"/>
      <c r="AT129" s="216" t="s">
        <v>185</v>
      </c>
      <c r="AU129" s="216" t="s">
        <v>136</v>
      </c>
      <c r="AV129" s="207" t="s">
        <v>136</v>
      </c>
      <c r="AW129" s="207" t="s">
        <v>31</v>
      </c>
      <c r="AX129" s="207" t="s">
        <v>73</v>
      </c>
      <c r="AY129" s="216" t="s">
        <v>177</v>
      </c>
    </row>
    <row r="130" s="217" customFormat="true" ht="16.5" hidden="false" customHeight="true" outlineLevel="0" collapsed="false">
      <c r="B130" s="218"/>
      <c r="C130" s="219"/>
      <c r="D130" s="219"/>
      <c r="E130" s="220"/>
      <c r="F130" s="221" t="s">
        <v>186</v>
      </c>
      <c r="G130" s="221"/>
      <c r="H130" s="221"/>
      <c r="I130" s="221"/>
      <c r="J130" s="219"/>
      <c r="K130" s="222" t="n">
        <v>6.48</v>
      </c>
      <c r="L130" s="219"/>
      <c r="M130" s="219"/>
      <c r="N130" s="219"/>
      <c r="O130" s="219"/>
      <c r="P130" s="219"/>
      <c r="Q130" s="219"/>
      <c r="R130" s="223"/>
      <c r="T130" s="224"/>
      <c r="U130" s="219"/>
      <c r="V130" s="219"/>
      <c r="W130" s="219"/>
      <c r="X130" s="219"/>
      <c r="Y130" s="219"/>
      <c r="Z130" s="219"/>
      <c r="AA130" s="225"/>
      <c r="AT130" s="226" t="s">
        <v>185</v>
      </c>
      <c r="AU130" s="226" t="s">
        <v>136</v>
      </c>
      <c r="AV130" s="217" t="s">
        <v>182</v>
      </c>
      <c r="AW130" s="217" t="s">
        <v>31</v>
      </c>
      <c r="AX130" s="217" t="s">
        <v>81</v>
      </c>
      <c r="AY130" s="226" t="s">
        <v>177</v>
      </c>
    </row>
    <row r="131" s="32" customFormat="true" ht="25.5" hidden="false" customHeight="true" outlineLevel="0" collapsed="false">
      <c r="B131" s="162"/>
      <c r="C131" s="197" t="s">
        <v>190</v>
      </c>
      <c r="D131" s="197" t="s">
        <v>178</v>
      </c>
      <c r="E131" s="198" t="s">
        <v>204</v>
      </c>
      <c r="F131" s="199" t="s">
        <v>205</v>
      </c>
      <c r="G131" s="199"/>
      <c r="H131" s="199"/>
      <c r="I131" s="199"/>
      <c r="J131" s="200" t="s">
        <v>181</v>
      </c>
      <c r="K131" s="201" t="n">
        <v>5.4</v>
      </c>
      <c r="L131" s="202" t="n">
        <v>0</v>
      </c>
      <c r="M131" s="202"/>
      <c r="N131" s="203" t="n">
        <f aca="false">ROUND(L131*K131,2)</f>
        <v>0</v>
      </c>
      <c r="O131" s="203"/>
      <c r="P131" s="203"/>
      <c r="Q131" s="203"/>
      <c r="R131" s="164"/>
      <c r="T131" s="204"/>
      <c r="U131" s="44" t="s">
        <v>38</v>
      </c>
      <c r="V131" s="34"/>
      <c r="W131" s="205" t="n">
        <f aca="false">V131*K131</f>
        <v>0</v>
      </c>
      <c r="X131" s="205" t="n">
        <v>0</v>
      </c>
      <c r="Y131" s="205" t="n">
        <f aca="false">X131*K131</f>
        <v>0</v>
      </c>
      <c r="Z131" s="205" t="n">
        <v>0</v>
      </c>
      <c r="AA131" s="206" t="n">
        <f aca="false">Z131*K131</f>
        <v>0</v>
      </c>
      <c r="AR131" s="10" t="s">
        <v>182</v>
      </c>
      <c r="AT131" s="10" t="s">
        <v>178</v>
      </c>
      <c r="AU131" s="10" t="s">
        <v>136</v>
      </c>
      <c r="AY131" s="10" t="s">
        <v>177</v>
      </c>
      <c r="BE131" s="123" t="n">
        <f aca="false">IF(U131="základní",N131,0)</f>
        <v>0</v>
      </c>
      <c r="BF131" s="123" t="n">
        <f aca="false">IF(U131="snížená",N131,0)</f>
        <v>0</v>
      </c>
      <c r="BG131" s="123" t="n">
        <f aca="false">IF(U131="zákl. přenesená",N131,0)</f>
        <v>0</v>
      </c>
      <c r="BH131" s="123" t="n">
        <f aca="false">IF(U131="sníž. přenesená",N131,0)</f>
        <v>0</v>
      </c>
      <c r="BI131" s="123" t="n">
        <f aca="false">IF(U131="nulová",N131,0)</f>
        <v>0</v>
      </c>
      <c r="BJ131" s="10" t="s">
        <v>81</v>
      </c>
      <c r="BK131" s="123" t="n">
        <f aca="false">ROUND(L131*K131,2)</f>
        <v>0</v>
      </c>
      <c r="BL131" s="10" t="s">
        <v>182</v>
      </c>
      <c r="BM131" s="10" t="s">
        <v>529</v>
      </c>
    </row>
    <row r="132" s="207" customFormat="true" ht="16.5" hidden="false" customHeight="true" outlineLevel="0" collapsed="false">
      <c r="B132" s="208"/>
      <c r="C132" s="209"/>
      <c r="D132" s="209"/>
      <c r="E132" s="210"/>
      <c r="F132" s="211" t="s">
        <v>414</v>
      </c>
      <c r="G132" s="211"/>
      <c r="H132" s="211"/>
      <c r="I132" s="211"/>
      <c r="J132" s="209"/>
      <c r="K132" s="212" t="n">
        <v>5.4</v>
      </c>
      <c r="L132" s="209"/>
      <c r="M132" s="209"/>
      <c r="N132" s="209"/>
      <c r="O132" s="209"/>
      <c r="P132" s="209"/>
      <c r="Q132" s="209"/>
      <c r="R132" s="213"/>
      <c r="T132" s="214"/>
      <c r="U132" s="209"/>
      <c r="V132" s="209"/>
      <c r="W132" s="209"/>
      <c r="X132" s="209"/>
      <c r="Y132" s="209"/>
      <c r="Z132" s="209"/>
      <c r="AA132" s="215"/>
      <c r="AT132" s="216" t="s">
        <v>185</v>
      </c>
      <c r="AU132" s="216" t="s">
        <v>136</v>
      </c>
      <c r="AV132" s="207" t="s">
        <v>136</v>
      </c>
      <c r="AW132" s="207" t="s">
        <v>31</v>
      </c>
      <c r="AX132" s="207" t="s">
        <v>73</v>
      </c>
      <c r="AY132" s="216" t="s">
        <v>177</v>
      </c>
    </row>
    <row r="133" s="217" customFormat="true" ht="16.5" hidden="false" customHeight="true" outlineLevel="0" collapsed="false">
      <c r="B133" s="218"/>
      <c r="C133" s="219"/>
      <c r="D133" s="219"/>
      <c r="E133" s="220"/>
      <c r="F133" s="221" t="s">
        <v>186</v>
      </c>
      <c r="G133" s="221"/>
      <c r="H133" s="221"/>
      <c r="I133" s="221"/>
      <c r="J133" s="219"/>
      <c r="K133" s="222" t="n">
        <v>5.4</v>
      </c>
      <c r="L133" s="219"/>
      <c r="M133" s="219"/>
      <c r="N133" s="219"/>
      <c r="O133" s="219"/>
      <c r="P133" s="219"/>
      <c r="Q133" s="219"/>
      <c r="R133" s="223"/>
      <c r="T133" s="224"/>
      <c r="U133" s="219"/>
      <c r="V133" s="219"/>
      <c r="W133" s="219"/>
      <c r="X133" s="219"/>
      <c r="Y133" s="219"/>
      <c r="Z133" s="219"/>
      <c r="AA133" s="225"/>
      <c r="AT133" s="226" t="s">
        <v>185</v>
      </c>
      <c r="AU133" s="226" t="s">
        <v>136</v>
      </c>
      <c r="AV133" s="217" t="s">
        <v>182</v>
      </c>
      <c r="AW133" s="217" t="s">
        <v>31</v>
      </c>
      <c r="AX133" s="217" t="s">
        <v>81</v>
      </c>
      <c r="AY133" s="226" t="s">
        <v>177</v>
      </c>
    </row>
    <row r="134" s="183" customFormat="true" ht="29.85" hidden="false" customHeight="true" outlineLevel="0" collapsed="false">
      <c r="B134" s="184"/>
      <c r="C134" s="185"/>
      <c r="D134" s="195" t="s">
        <v>148</v>
      </c>
      <c r="E134" s="195"/>
      <c r="F134" s="195"/>
      <c r="G134" s="195"/>
      <c r="H134" s="195"/>
      <c r="I134" s="195"/>
      <c r="J134" s="195"/>
      <c r="K134" s="195"/>
      <c r="L134" s="195"/>
      <c r="M134" s="195"/>
      <c r="N134" s="196" t="n">
        <f aca="false">BK134</f>
        <v>0</v>
      </c>
      <c r="O134" s="196"/>
      <c r="P134" s="196"/>
      <c r="Q134" s="196"/>
      <c r="R134" s="188"/>
      <c r="T134" s="189"/>
      <c r="U134" s="185"/>
      <c r="V134" s="185"/>
      <c r="W134" s="190" t="n">
        <f aca="false">SUM(W135:W139)</f>
        <v>0</v>
      </c>
      <c r="X134" s="185"/>
      <c r="Y134" s="190" t="n">
        <f aca="false">SUM(Y135:Y139)</f>
        <v>0</v>
      </c>
      <c r="Z134" s="185"/>
      <c r="AA134" s="191" t="n">
        <f aca="false">SUM(AA135:AA139)</f>
        <v>0</v>
      </c>
      <c r="AR134" s="192" t="s">
        <v>81</v>
      </c>
      <c r="AT134" s="193" t="s">
        <v>72</v>
      </c>
      <c r="AU134" s="193" t="s">
        <v>81</v>
      </c>
      <c r="AY134" s="192" t="s">
        <v>177</v>
      </c>
      <c r="BK134" s="194" t="n">
        <f aca="false">SUM(BK135:BK139)</f>
        <v>0</v>
      </c>
    </row>
    <row r="135" s="32" customFormat="true" ht="38.25" hidden="false" customHeight="true" outlineLevel="0" collapsed="false">
      <c r="B135" s="162"/>
      <c r="C135" s="197" t="s">
        <v>182</v>
      </c>
      <c r="D135" s="197" t="s">
        <v>178</v>
      </c>
      <c r="E135" s="198" t="s">
        <v>211</v>
      </c>
      <c r="F135" s="199" t="s">
        <v>212</v>
      </c>
      <c r="G135" s="199"/>
      <c r="H135" s="199"/>
      <c r="I135" s="199"/>
      <c r="J135" s="200" t="s">
        <v>213</v>
      </c>
      <c r="K135" s="201" t="n">
        <v>0.602</v>
      </c>
      <c r="L135" s="202" t="n">
        <v>0</v>
      </c>
      <c r="M135" s="202"/>
      <c r="N135" s="203" t="n">
        <f aca="false">ROUND(L135*K135,2)</f>
        <v>0</v>
      </c>
      <c r="O135" s="203"/>
      <c r="P135" s="203"/>
      <c r="Q135" s="203"/>
      <c r="R135" s="164"/>
      <c r="T135" s="204"/>
      <c r="U135" s="44" t="s">
        <v>38</v>
      </c>
      <c r="V135" s="34"/>
      <c r="W135" s="205" t="n">
        <f aca="false">V135*K135</f>
        <v>0</v>
      </c>
      <c r="X135" s="205" t="n">
        <v>0</v>
      </c>
      <c r="Y135" s="205" t="n">
        <f aca="false">X135*K135</f>
        <v>0</v>
      </c>
      <c r="Z135" s="205" t="n">
        <v>0</v>
      </c>
      <c r="AA135" s="206" t="n">
        <f aca="false">Z135*K135</f>
        <v>0</v>
      </c>
      <c r="AR135" s="10" t="s">
        <v>182</v>
      </c>
      <c r="AT135" s="10" t="s">
        <v>178</v>
      </c>
      <c r="AU135" s="10" t="s">
        <v>136</v>
      </c>
      <c r="AY135" s="10" t="s">
        <v>177</v>
      </c>
      <c r="BE135" s="123" t="n">
        <f aca="false">IF(U135="základní",N135,0)</f>
        <v>0</v>
      </c>
      <c r="BF135" s="123" t="n">
        <f aca="false">IF(U135="snížená",N135,0)</f>
        <v>0</v>
      </c>
      <c r="BG135" s="123" t="n">
        <f aca="false">IF(U135="zákl. přenesená",N135,0)</f>
        <v>0</v>
      </c>
      <c r="BH135" s="123" t="n">
        <f aca="false">IF(U135="sníž. přenesená",N135,0)</f>
        <v>0</v>
      </c>
      <c r="BI135" s="123" t="n">
        <f aca="false">IF(U135="nulová",N135,0)</f>
        <v>0</v>
      </c>
      <c r="BJ135" s="10" t="s">
        <v>81</v>
      </c>
      <c r="BK135" s="123" t="n">
        <f aca="false">ROUND(L135*K135,2)</f>
        <v>0</v>
      </c>
      <c r="BL135" s="10" t="s">
        <v>182</v>
      </c>
      <c r="BM135" s="10" t="s">
        <v>530</v>
      </c>
    </row>
    <row r="136" s="32" customFormat="true" ht="25.5" hidden="false" customHeight="true" outlineLevel="0" collapsed="false">
      <c r="B136" s="162"/>
      <c r="C136" s="197" t="s">
        <v>199</v>
      </c>
      <c r="D136" s="197" t="s">
        <v>178</v>
      </c>
      <c r="E136" s="198" t="s">
        <v>216</v>
      </c>
      <c r="F136" s="199" t="s">
        <v>217</v>
      </c>
      <c r="G136" s="199"/>
      <c r="H136" s="199"/>
      <c r="I136" s="199"/>
      <c r="J136" s="200" t="s">
        <v>213</v>
      </c>
      <c r="K136" s="201" t="n">
        <v>5.418</v>
      </c>
      <c r="L136" s="202" t="n">
        <v>0</v>
      </c>
      <c r="M136" s="202"/>
      <c r="N136" s="203" t="n">
        <f aca="false">ROUND(L136*K136,2)</f>
        <v>0</v>
      </c>
      <c r="O136" s="203"/>
      <c r="P136" s="203"/>
      <c r="Q136" s="203"/>
      <c r="R136" s="164"/>
      <c r="T136" s="204"/>
      <c r="U136" s="44" t="s">
        <v>38</v>
      </c>
      <c r="V136" s="34"/>
      <c r="W136" s="205" t="n">
        <f aca="false">V136*K136</f>
        <v>0</v>
      </c>
      <c r="X136" s="205" t="n">
        <v>0</v>
      </c>
      <c r="Y136" s="205" t="n">
        <f aca="false">X136*K136</f>
        <v>0</v>
      </c>
      <c r="Z136" s="205" t="n">
        <v>0</v>
      </c>
      <c r="AA136" s="206" t="n">
        <f aca="false">Z136*K136</f>
        <v>0</v>
      </c>
      <c r="AR136" s="10" t="s">
        <v>182</v>
      </c>
      <c r="AT136" s="10" t="s">
        <v>178</v>
      </c>
      <c r="AU136" s="10" t="s">
        <v>136</v>
      </c>
      <c r="AY136" s="10" t="s">
        <v>177</v>
      </c>
      <c r="BE136" s="123" t="n">
        <f aca="false">IF(U136="základní",N136,0)</f>
        <v>0</v>
      </c>
      <c r="BF136" s="123" t="n">
        <f aca="false">IF(U136="snížená",N136,0)</f>
        <v>0</v>
      </c>
      <c r="BG136" s="123" t="n">
        <f aca="false">IF(U136="zákl. přenesená",N136,0)</f>
        <v>0</v>
      </c>
      <c r="BH136" s="123" t="n">
        <f aca="false">IF(U136="sníž. přenesená",N136,0)</f>
        <v>0</v>
      </c>
      <c r="BI136" s="123" t="n">
        <f aca="false">IF(U136="nulová",N136,0)</f>
        <v>0</v>
      </c>
      <c r="BJ136" s="10" t="s">
        <v>81</v>
      </c>
      <c r="BK136" s="123" t="n">
        <f aca="false">ROUND(L136*K136,2)</f>
        <v>0</v>
      </c>
      <c r="BL136" s="10" t="s">
        <v>182</v>
      </c>
      <c r="BM136" s="10" t="s">
        <v>531</v>
      </c>
    </row>
    <row r="137" s="207" customFormat="true" ht="16.5" hidden="false" customHeight="true" outlineLevel="0" collapsed="false">
      <c r="B137" s="208"/>
      <c r="C137" s="209"/>
      <c r="D137" s="209"/>
      <c r="E137" s="210"/>
      <c r="F137" s="211" t="s">
        <v>417</v>
      </c>
      <c r="G137" s="211"/>
      <c r="H137" s="211"/>
      <c r="I137" s="211"/>
      <c r="J137" s="209"/>
      <c r="K137" s="212" t="n">
        <v>5.418</v>
      </c>
      <c r="L137" s="209"/>
      <c r="M137" s="209"/>
      <c r="N137" s="209"/>
      <c r="O137" s="209"/>
      <c r="P137" s="209"/>
      <c r="Q137" s="209"/>
      <c r="R137" s="213"/>
      <c r="T137" s="214"/>
      <c r="U137" s="209"/>
      <c r="V137" s="209"/>
      <c r="W137" s="209"/>
      <c r="X137" s="209"/>
      <c r="Y137" s="209"/>
      <c r="Z137" s="209"/>
      <c r="AA137" s="215"/>
      <c r="AT137" s="216" t="s">
        <v>185</v>
      </c>
      <c r="AU137" s="216" t="s">
        <v>136</v>
      </c>
      <c r="AV137" s="207" t="s">
        <v>136</v>
      </c>
      <c r="AW137" s="207" t="s">
        <v>31</v>
      </c>
      <c r="AX137" s="207" t="s">
        <v>73</v>
      </c>
      <c r="AY137" s="216" t="s">
        <v>177</v>
      </c>
    </row>
    <row r="138" s="217" customFormat="true" ht="16.5" hidden="false" customHeight="true" outlineLevel="0" collapsed="false">
      <c r="B138" s="218"/>
      <c r="C138" s="219"/>
      <c r="D138" s="219"/>
      <c r="E138" s="220"/>
      <c r="F138" s="221" t="s">
        <v>186</v>
      </c>
      <c r="G138" s="221"/>
      <c r="H138" s="221"/>
      <c r="I138" s="221"/>
      <c r="J138" s="219"/>
      <c r="K138" s="222" t="n">
        <v>5.418</v>
      </c>
      <c r="L138" s="219"/>
      <c r="M138" s="219"/>
      <c r="N138" s="219"/>
      <c r="O138" s="219"/>
      <c r="P138" s="219"/>
      <c r="Q138" s="219"/>
      <c r="R138" s="223"/>
      <c r="T138" s="224"/>
      <c r="U138" s="219"/>
      <c r="V138" s="219"/>
      <c r="W138" s="219"/>
      <c r="X138" s="219"/>
      <c r="Y138" s="219"/>
      <c r="Z138" s="219"/>
      <c r="AA138" s="225"/>
      <c r="AT138" s="226" t="s">
        <v>185</v>
      </c>
      <c r="AU138" s="226" t="s">
        <v>136</v>
      </c>
      <c r="AV138" s="217" t="s">
        <v>182</v>
      </c>
      <c r="AW138" s="217" t="s">
        <v>31</v>
      </c>
      <c r="AX138" s="217" t="s">
        <v>81</v>
      </c>
      <c r="AY138" s="226" t="s">
        <v>177</v>
      </c>
    </row>
    <row r="139" s="32" customFormat="true" ht="25.5" hidden="false" customHeight="true" outlineLevel="0" collapsed="false">
      <c r="B139" s="162"/>
      <c r="C139" s="197" t="s">
        <v>203</v>
      </c>
      <c r="D139" s="197" t="s">
        <v>178</v>
      </c>
      <c r="E139" s="198" t="s">
        <v>221</v>
      </c>
      <c r="F139" s="199" t="s">
        <v>222</v>
      </c>
      <c r="G139" s="199"/>
      <c r="H139" s="199"/>
      <c r="I139" s="199"/>
      <c r="J139" s="200" t="s">
        <v>213</v>
      </c>
      <c r="K139" s="201" t="n">
        <v>0.602</v>
      </c>
      <c r="L139" s="202" t="n">
        <v>0</v>
      </c>
      <c r="M139" s="202"/>
      <c r="N139" s="203" t="n">
        <f aca="false">ROUND(L139*K139,2)</f>
        <v>0</v>
      </c>
      <c r="O139" s="203"/>
      <c r="P139" s="203"/>
      <c r="Q139" s="203"/>
      <c r="R139" s="164"/>
      <c r="T139" s="204"/>
      <c r="U139" s="44" t="s">
        <v>38</v>
      </c>
      <c r="V139" s="34"/>
      <c r="W139" s="205" t="n">
        <f aca="false">V139*K139</f>
        <v>0</v>
      </c>
      <c r="X139" s="205" t="n">
        <v>0</v>
      </c>
      <c r="Y139" s="205" t="n">
        <f aca="false">X139*K139</f>
        <v>0</v>
      </c>
      <c r="Z139" s="205" t="n">
        <v>0</v>
      </c>
      <c r="AA139" s="206" t="n">
        <f aca="false">Z139*K139</f>
        <v>0</v>
      </c>
      <c r="AR139" s="10" t="s">
        <v>182</v>
      </c>
      <c r="AT139" s="10" t="s">
        <v>178</v>
      </c>
      <c r="AU139" s="10" t="s">
        <v>136</v>
      </c>
      <c r="AY139" s="10" t="s">
        <v>177</v>
      </c>
      <c r="BE139" s="123" t="n">
        <f aca="false">IF(U139="základní",N139,0)</f>
        <v>0</v>
      </c>
      <c r="BF139" s="123" t="n">
        <f aca="false">IF(U139="snížená",N139,0)</f>
        <v>0</v>
      </c>
      <c r="BG139" s="123" t="n">
        <f aca="false">IF(U139="zákl. přenesená",N139,0)</f>
        <v>0</v>
      </c>
      <c r="BH139" s="123" t="n">
        <f aca="false">IF(U139="sníž. přenesená",N139,0)</f>
        <v>0</v>
      </c>
      <c r="BI139" s="123" t="n">
        <f aca="false">IF(U139="nulová",N139,0)</f>
        <v>0</v>
      </c>
      <c r="BJ139" s="10" t="s">
        <v>81</v>
      </c>
      <c r="BK139" s="123" t="n">
        <f aca="false">ROUND(L139*K139,2)</f>
        <v>0</v>
      </c>
      <c r="BL139" s="10" t="s">
        <v>182</v>
      </c>
      <c r="BM139" s="10" t="s">
        <v>532</v>
      </c>
    </row>
    <row r="140" s="183" customFormat="true" ht="37.35" hidden="false" customHeight="true" outlineLevel="0" collapsed="false">
      <c r="B140" s="184"/>
      <c r="C140" s="185"/>
      <c r="D140" s="186" t="s">
        <v>149</v>
      </c>
      <c r="E140" s="186"/>
      <c r="F140" s="186"/>
      <c r="G140" s="186"/>
      <c r="H140" s="186"/>
      <c r="I140" s="186"/>
      <c r="J140" s="186"/>
      <c r="K140" s="186"/>
      <c r="L140" s="186"/>
      <c r="M140" s="186"/>
      <c r="N140" s="228" t="n">
        <f aca="false">BK140</f>
        <v>0</v>
      </c>
      <c r="O140" s="228"/>
      <c r="P140" s="228"/>
      <c r="Q140" s="228"/>
      <c r="R140" s="188"/>
      <c r="T140" s="189"/>
      <c r="U140" s="185"/>
      <c r="V140" s="185"/>
      <c r="W140" s="190" t="n">
        <f aca="false">W141+W154+W164</f>
        <v>0</v>
      </c>
      <c r="X140" s="185"/>
      <c r="Y140" s="190" t="n">
        <f aca="false">Y141+Y154+Y164</f>
        <v>0</v>
      </c>
      <c r="Z140" s="185"/>
      <c r="AA140" s="191" t="n">
        <f aca="false">AA141+AA154+AA164</f>
        <v>0</v>
      </c>
      <c r="AR140" s="192" t="s">
        <v>136</v>
      </c>
      <c r="AT140" s="193" t="s">
        <v>72</v>
      </c>
      <c r="AU140" s="193" t="s">
        <v>73</v>
      </c>
      <c r="AY140" s="192" t="s">
        <v>177</v>
      </c>
      <c r="BK140" s="194" t="n">
        <f aca="false">BK141+BK154+BK164</f>
        <v>0</v>
      </c>
    </row>
    <row r="141" customFormat="false" ht="19.9" hidden="false" customHeight="true" outlineLevel="0" collapsed="false">
      <c r="A141" s="183"/>
      <c r="B141" s="184"/>
      <c r="C141" s="185"/>
      <c r="D141" s="195" t="s">
        <v>151</v>
      </c>
      <c r="E141" s="195"/>
      <c r="F141" s="195"/>
      <c r="G141" s="195"/>
      <c r="H141" s="195"/>
      <c r="I141" s="195"/>
      <c r="J141" s="195"/>
      <c r="K141" s="195"/>
      <c r="L141" s="195"/>
      <c r="M141" s="195"/>
      <c r="N141" s="196" t="n">
        <f aca="false">BK141</f>
        <v>0</v>
      </c>
      <c r="O141" s="196"/>
      <c r="P141" s="196"/>
      <c r="Q141" s="196"/>
      <c r="R141" s="188"/>
      <c r="T141" s="189"/>
      <c r="U141" s="185"/>
      <c r="V141" s="185"/>
      <c r="W141" s="190" t="n">
        <f aca="false">SUM(W142:W153)</f>
        <v>0</v>
      </c>
      <c r="X141" s="185"/>
      <c r="Y141" s="190" t="n">
        <f aca="false">SUM(Y142:Y153)</f>
        <v>0</v>
      </c>
      <c r="Z141" s="185"/>
      <c r="AA141" s="191" t="n">
        <f aca="false">SUM(AA142:AA153)</f>
        <v>0</v>
      </c>
      <c r="AR141" s="192" t="s">
        <v>136</v>
      </c>
      <c r="AT141" s="193" t="s">
        <v>72</v>
      </c>
      <c r="AU141" s="193" t="s">
        <v>81</v>
      </c>
      <c r="AY141" s="192" t="s">
        <v>177</v>
      </c>
      <c r="BK141" s="194" t="n">
        <f aca="false">SUM(BK142:BK153)</f>
        <v>0</v>
      </c>
    </row>
    <row r="142" s="32" customFormat="true" ht="25.5" hidden="false" customHeight="true" outlineLevel="0" collapsed="false">
      <c r="B142" s="162"/>
      <c r="C142" s="197" t="s">
        <v>210</v>
      </c>
      <c r="D142" s="197" t="s">
        <v>178</v>
      </c>
      <c r="E142" s="198" t="s">
        <v>241</v>
      </c>
      <c r="F142" s="199" t="s">
        <v>242</v>
      </c>
      <c r="G142" s="199"/>
      <c r="H142" s="199"/>
      <c r="I142" s="199"/>
      <c r="J142" s="200" t="s">
        <v>181</v>
      </c>
      <c r="K142" s="201" t="n">
        <v>6.48</v>
      </c>
      <c r="L142" s="202" t="n">
        <v>0</v>
      </c>
      <c r="M142" s="202"/>
      <c r="N142" s="203" t="n">
        <f aca="false">ROUND(L142*K142,2)</f>
        <v>0</v>
      </c>
      <c r="O142" s="203"/>
      <c r="P142" s="203"/>
      <c r="Q142" s="203"/>
      <c r="R142" s="164"/>
      <c r="T142" s="204"/>
      <c r="U142" s="44" t="s">
        <v>38</v>
      </c>
      <c r="V142" s="34"/>
      <c r="W142" s="205" t="n">
        <f aca="false">V142*K142</f>
        <v>0</v>
      </c>
      <c r="X142" s="205" t="n">
        <v>0</v>
      </c>
      <c r="Y142" s="205" t="n">
        <f aca="false">X142*K142</f>
        <v>0</v>
      </c>
      <c r="Z142" s="205" t="n">
        <v>0</v>
      </c>
      <c r="AA142" s="206" t="n">
        <f aca="false">Z142*K142</f>
        <v>0</v>
      </c>
      <c r="AR142" s="10" t="s">
        <v>227</v>
      </c>
      <c r="AT142" s="10" t="s">
        <v>178</v>
      </c>
      <c r="AU142" s="10" t="s">
        <v>136</v>
      </c>
      <c r="AY142" s="10" t="s">
        <v>177</v>
      </c>
      <c r="BE142" s="123" t="n">
        <f aca="false">IF(U142="základní",N142,0)</f>
        <v>0</v>
      </c>
      <c r="BF142" s="123" t="n">
        <f aca="false">IF(U142="snížená",N142,0)</f>
        <v>0</v>
      </c>
      <c r="BG142" s="123" t="n">
        <f aca="false">IF(U142="zákl. přenesená",N142,0)</f>
        <v>0</v>
      </c>
      <c r="BH142" s="123" t="n">
        <f aca="false">IF(U142="sníž. přenesená",N142,0)</f>
        <v>0</v>
      </c>
      <c r="BI142" s="123" t="n">
        <f aca="false">IF(U142="nulová",N142,0)</f>
        <v>0</v>
      </c>
      <c r="BJ142" s="10" t="s">
        <v>81</v>
      </c>
      <c r="BK142" s="123" t="n">
        <f aca="false">ROUND(L142*K142,2)</f>
        <v>0</v>
      </c>
      <c r="BL142" s="10" t="s">
        <v>227</v>
      </c>
      <c r="BM142" s="10" t="s">
        <v>533</v>
      </c>
    </row>
    <row r="143" customFormat="false" ht="16.5" hidden="false" customHeight="true" outlineLevel="0" collapsed="false">
      <c r="A143" s="32"/>
      <c r="B143" s="162"/>
      <c r="C143" s="231" t="s">
        <v>215</v>
      </c>
      <c r="D143" s="231" t="s">
        <v>245</v>
      </c>
      <c r="E143" s="232" t="s">
        <v>246</v>
      </c>
      <c r="F143" s="233" t="s">
        <v>247</v>
      </c>
      <c r="G143" s="233"/>
      <c r="H143" s="233"/>
      <c r="I143" s="233"/>
      <c r="J143" s="234" t="s">
        <v>181</v>
      </c>
      <c r="K143" s="235" t="n">
        <v>7.128</v>
      </c>
      <c r="L143" s="236" t="n">
        <v>0</v>
      </c>
      <c r="M143" s="236"/>
      <c r="N143" s="237" t="n">
        <f aca="false">ROUND(L143*K143,2)</f>
        <v>0</v>
      </c>
      <c r="O143" s="237"/>
      <c r="P143" s="237"/>
      <c r="Q143" s="237"/>
      <c r="R143" s="164"/>
      <c r="T143" s="204"/>
      <c r="U143" s="44" t="s">
        <v>38</v>
      </c>
      <c r="V143" s="34"/>
      <c r="W143" s="205" t="n">
        <f aca="false">V143*K143</f>
        <v>0</v>
      </c>
      <c r="X143" s="205" t="n">
        <v>0</v>
      </c>
      <c r="Y143" s="205" t="n">
        <f aca="false">X143*K143</f>
        <v>0</v>
      </c>
      <c r="Z143" s="205" t="n">
        <v>0</v>
      </c>
      <c r="AA143" s="206" t="n">
        <f aca="false">Z143*K143</f>
        <v>0</v>
      </c>
      <c r="AR143" s="10" t="s">
        <v>248</v>
      </c>
      <c r="AT143" s="10" t="s">
        <v>245</v>
      </c>
      <c r="AU143" s="10" t="s">
        <v>136</v>
      </c>
      <c r="AY143" s="10" t="s">
        <v>177</v>
      </c>
      <c r="BE143" s="123" t="n">
        <f aca="false">IF(U143="základní",N143,0)</f>
        <v>0</v>
      </c>
      <c r="BF143" s="123" t="n">
        <f aca="false">IF(U143="snížená",N143,0)</f>
        <v>0</v>
      </c>
      <c r="BG143" s="123" t="n">
        <f aca="false">IF(U143="zákl. přenesená",N143,0)</f>
        <v>0</v>
      </c>
      <c r="BH143" s="123" t="n">
        <f aca="false">IF(U143="sníž. přenesená",N143,0)</f>
        <v>0</v>
      </c>
      <c r="BI143" s="123" t="n">
        <f aca="false">IF(U143="nulová",N143,0)</f>
        <v>0</v>
      </c>
      <c r="BJ143" s="10" t="s">
        <v>81</v>
      </c>
      <c r="BK143" s="123" t="n">
        <f aca="false">ROUND(L143*K143,2)</f>
        <v>0</v>
      </c>
      <c r="BL143" s="10" t="s">
        <v>227</v>
      </c>
      <c r="BM143" s="10" t="s">
        <v>534</v>
      </c>
    </row>
    <row r="144" s="207" customFormat="true" ht="16.5" hidden="false" customHeight="true" outlineLevel="0" collapsed="false">
      <c r="B144" s="208"/>
      <c r="C144" s="209"/>
      <c r="D144" s="209"/>
      <c r="E144" s="210"/>
      <c r="F144" s="211" t="s">
        <v>421</v>
      </c>
      <c r="G144" s="211"/>
      <c r="H144" s="211"/>
      <c r="I144" s="211"/>
      <c r="J144" s="209"/>
      <c r="K144" s="212" t="n">
        <v>7.128</v>
      </c>
      <c r="L144" s="209"/>
      <c r="M144" s="209"/>
      <c r="N144" s="209"/>
      <c r="O144" s="209"/>
      <c r="P144" s="209"/>
      <c r="Q144" s="209"/>
      <c r="R144" s="213"/>
      <c r="T144" s="214"/>
      <c r="U144" s="209"/>
      <c r="V144" s="209"/>
      <c r="W144" s="209"/>
      <c r="X144" s="209"/>
      <c r="Y144" s="209"/>
      <c r="Z144" s="209"/>
      <c r="AA144" s="215"/>
      <c r="AT144" s="216" t="s">
        <v>185</v>
      </c>
      <c r="AU144" s="216" t="s">
        <v>136</v>
      </c>
      <c r="AV144" s="207" t="s">
        <v>136</v>
      </c>
      <c r="AW144" s="207" t="s">
        <v>31</v>
      </c>
      <c r="AX144" s="207" t="s">
        <v>73</v>
      </c>
      <c r="AY144" s="216" t="s">
        <v>177</v>
      </c>
    </row>
    <row r="145" s="217" customFormat="true" ht="16.5" hidden="false" customHeight="true" outlineLevel="0" collapsed="false">
      <c r="B145" s="218"/>
      <c r="C145" s="219"/>
      <c r="D145" s="219"/>
      <c r="E145" s="220"/>
      <c r="F145" s="221" t="s">
        <v>186</v>
      </c>
      <c r="G145" s="221"/>
      <c r="H145" s="221"/>
      <c r="I145" s="221"/>
      <c r="J145" s="219"/>
      <c r="K145" s="222" t="n">
        <v>7.128</v>
      </c>
      <c r="L145" s="219"/>
      <c r="M145" s="219"/>
      <c r="N145" s="219"/>
      <c r="O145" s="219"/>
      <c r="P145" s="219"/>
      <c r="Q145" s="219"/>
      <c r="R145" s="223"/>
      <c r="T145" s="224"/>
      <c r="U145" s="219"/>
      <c r="V145" s="219"/>
      <c r="W145" s="219"/>
      <c r="X145" s="219"/>
      <c r="Y145" s="219"/>
      <c r="Z145" s="219"/>
      <c r="AA145" s="225"/>
      <c r="AT145" s="226" t="s">
        <v>185</v>
      </c>
      <c r="AU145" s="226" t="s">
        <v>136</v>
      </c>
      <c r="AV145" s="217" t="s">
        <v>182</v>
      </c>
      <c r="AW145" s="217" t="s">
        <v>31</v>
      </c>
      <c r="AX145" s="217" t="s">
        <v>81</v>
      </c>
      <c r="AY145" s="226" t="s">
        <v>177</v>
      </c>
    </row>
    <row r="146" s="32" customFormat="true" ht="16.5" hidden="false" customHeight="true" outlineLevel="0" collapsed="false">
      <c r="B146" s="162"/>
      <c r="C146" s="197" t="s">
        <v>220</v>
      </c>
      <c r="D146" s="197" t="s">
        <v>178</v>
      </c>
      <c r="E146" s="198" t="s">
        <v>252</v>
      </c>
      <c r="F146" s="199" t="s">
        <v>253</v>
      </c>
      <c r="G146" s="199"/>
      <c r="H146" s="199"/>
      <c r="I146" s="199"/>
      <c r="J146" s="200" t="s">
        <v>181</v>
      </c>
      <c r="K146" s="201" t="n">
        <v>6.48</v>
      </c>
      <c r="L146" s="202" t="n">
        <v>0</v>
      </c>
      <c r="M146" s="202"/>
      <c r="N146" s="203" t="n">
        <f aca="false">ROUND(L146*K146,2)</f>
        <v>0</v>
      </c>
      <c r="O146" s="203"/>
      <c r="P146" s="203"/>
      <c r="Q146" s="203"/>
      <c r="R146" s="164"/>
      <c r="T146" s="204"/>
      <c r="U146" s="44" t="s">
        <v>38</v>
      </c>
      <c r="V146" s="34"/>
      <c r="W146" s="205" t="n">
        <f aca="false">V146*K146</f>
        <v>0</v>
      </c>
      <c r="X146" s="205" t="n">
        <v>0</v>
      </c>
      <c r="Y146" s="205" t="n">
        <f aca="false">X146*K146</f>
        <v>0</v>
      </c>
      <c r="Z146" s="205" t="n">
        <v>0</v>
      </c>
      <c r="AA146" s="206" t="n">
        <f aca="false">Z146*K146</f>
        <v>0</v>
      </c>
      <c r="AR146" s="10" t="s">
        <v>227</v>
      </c>
      <c r="AT146" s="10" t="s">
        <v>178</v>
      </c>
      <c r="AU146" s="10" t="s">
        <v>136</v>
      </c>
      <c r="AY146" s="10" t="s">
        <v>177</v>
      </c>
      <c r="BE146" s="123" t="n">
        <f aca="false">IF(U146="základní",N146,0)</f>
        <v>0</v>
      </c>
      <c r="BF146" s="123" t="n">
        <f aca="false">IF(U146="snížená",N146,0)</f>
        <v>0</v>
      </c>
      <c r="BG146" s="123" t="n">
        <f aca="false">IF(U146="zákl. přenesená",N146,0)</f>
        <v>0</v>
      </c>
      <c r="BH146" s="123" t="n">
        <f aca="false">IF(U146="sníž. přenesená",N146,0)</f>
        <v>0</v>
      </c>
      <c r="BI146" s="123" t="n">
        <f aca="false">IF(U146="nulová",N146,0)</f>
        <v>0</v>
      </c>
      <c r="BJ146" s="10" t="s">
        <v>81</v>
      </c>
      <c r="BK146" s="123" t="n">
        <f aca="false">ROUND(L146*K146,2)</f>
        <v>0</v>
      </c>
      <c r="BL146" s="10" t="s">
        <v>227</v>
      </c>
      <c r="BM146" s="10" t="s">
        <v>535</v>
      </c>
    </row>
    <row r="147" s="32" customFormat="true" ht="16.5" hidden="false" customHeight="true" outlineLevel="0" collapsed="false">
      <c r="B147" s="162"/>
      <c r="C147" s="197" t="s">
        <v>224</v>
      </c>
      <c r="D147" s="197" t="s">
        <v>178</v>
      </c>
      <c r="E147" s="198" t="s">
        <v>256</v>
      </c>
      <c r="F147" s="199" t="s">
        <v>257</v>
      </c>
      <c r="G147" s="199"/>
      <c r="H147" s="199"/>
      <c r="I147" s="199"/>
      <c r="J147" s="200" t="s">
        <v>197</v>
      </c>
      <c r="K147" s="201" t="n">
        <v>10.8</v>
      </c>
      <c r="L147" s="202" t="n">
        <v>0</v>
      </c>
      <c r="M147" s="202"/>
      <c r="N147" s="203" t="n">
        <f aca="false">ROUND(L147*K147,2)</f>
        <v>0</v>
      </c>
      <c r="O147" s="203"/>
      <c r="P147" s="203"/>
      <c r="Q147" s="203"/>
      <c r="R147" s="164"/>
      <c r="T147" s="204"/>
      <c r="U147" s="44" t="s">
        <v>38</v>
      </c>
      <c r="V147" s="34"/>
      <c r="W147" s="205" t="n">
        <f aca="false">V147*K147</f>
        <v>0</v>
      </c>
      <c r="X147" s="205" t="n">
        <v>0</v>
      </c>
      <c r="Y147" s="205" t="n">
        <f aca="false">X147*K147</f>
        <v>0</v>
      </c>
      <c r="Z147" s="205" t="n">
        <v>0</v>
      </c>
      <c r="AA147" s="206" t="n">
        <f aca="false">Z147*K147</f>
        <v>0</v>
      </c>
      <c r="AR147" s="10" t="s">
        <v>227</v>
      </c>
      <c r="AT147" s="10" t="s">
        <v>178</v>
      </c>
      <c r="AU147" s="10" t="s">
        <v>136</v>
      </c>
      <c r="AY147" s="10" t="s">
        <v>177</v>
      </c>
      <c r="BE147" s="123" t="n">
        <f aca="false">IF(U147="základní",N147,0)</f>
        <v>0</v>
      </c>
      <c r="BF147" s="123" t="n">
        <f aca="false">IF(U147="snížená",N147,0)</f>
        <v>0</v>
      </c>
      <c r="BG147" s="123" t="n">
        <f aca="false">IF(U147="zákl. přenesená",N147,0)</f>
        <v>0</v>
      </c>
      <c r="BH147" s="123" t="n">
        <f aca="false">IF(U147="sníž. přenesená",N147,0)</f>
        <v>0</v>
      </c>
      <c r="BI147" s="123" t="n">
        <f aca="false">IF(U147="nulová",N147,0)</f>
        <v>0</v>
      </c>
      <c r="BJ147" s="10" t="s">
        <v>81</v>
      </c>
      <c r="BK147" s="123" t="n">
        <f aca="false">ROUND(L147*K147,2)</f>
        <v>0</v>
      </c>
      <c r="BL147" s="10" t="s">
        <v>227</v>
      </c>
      <c r="BM147" s="10" t="s">
        <v>536</v>
      </c>
    </row>
    <row r="148" s="207" customFormat="true" ht="16.5" hidden="false" customHeight="true" outlineLevel="0" collapsed="false">
      <c r="B148" s="208"/>
      <c r="C148" s="209"/>
      <c r="D148" s="209"/>
      <c r="E148" s="210"/>
      <c r="F148" s="211" t="s">
        <v>424</v>
      </c>
      <c r="G148" s="211"/>
      <c r="H148" s="211"/>
      <c r="I148" s="211"/>
      <c r="J148" s="209"/>
      <c r="K148" s="212" t="n">
        <v>10.8</v>
      </c>
      <c r="L148" s="209"/>
      <c r="M148" s="209"/>
      <c r="N148" s="209"/>
      <c r="O148" s="209"/>
      <c r="P148" s="209"/>
      <c r="Q148" s="209"/>
      <c r="R148" s="213"/>
      <c r="T148" s="214"/>
      <c r="U148" s="209"/>
      <c r="V148" s="209"/>
      <c r="W148" s="209"/>
      <c r="X148" s="209"/>
      <c r="Y148" s="209"/>
      <c r="Z148" s="209"/>
      <c r="AA148" s="215"/>
      <c r="AT148" s="216" t="s">
        <v>185</v>
      </c>
      <c r="AU148" s="216" t="s">
        <v>136</v>
      </c>
      <c r="AV148" s="207" t="s">
        <v>136</v>
      </c>
      <c r="AW148" s="207" t="s">
        <v>31</v>
      </c>
      <c r="AX148" s="207" t="s">
        <v>73</v>
      </c>
      <c r="AY148" s="216" t="s">
        <v>177</v>
      </c>
    </row>
    <row r="149" s="217" customFormat="true" ht="16.5" hidden="false" customHeight="true" outlineLevel="0" collapsed="false">
      <c r="B149" s="218"/>
      <c r="C149" s="219"/>
      <c r="D149" s="219"/>
      <c r="E149" s="220"/>
      <c r="F149" s="221" t="s">
        <v>186</v>
      </c>
      <c r="G149" s="221"/>
      <c r="H149" s="221"/>
      <c r="I149" s="221"/>
      <c r="J149" s="219"/>
      <c r="K149" s="222" t="n">
        <v>10.8</v>
      </c>
      <c r="L149" s="219"/>
      <c r="M149" s="219"/>
      <c r="N149" s="219"/>
      <c r="O149" s="219"/>
      <c r="P149" s="219"/>
      <c r="Q149" s="219"/>
      <c r="R149" s="223"/>
      <c r="T149" s="224"/>
      <c r="U149" s="219"/>
      <c r="V149" s="219"/>
      <c r="W149" s="219"/>
      <c r="X149" s="219"/>
      <c r="Y149" s="219"/>
      <c r="Z149" s="219"/>
      <c r="AA149" s="225"/>
      <c r="AT149" s="226" t="s">
        <v>185</v>
      </c>
      <c r="AU149" s="226" t="s">
        <v>136</v>
      </c>
      <c r="AV149" s="217" t="s">
        <v>182</v>
      </c>
      <c r="AW149" s="217" t="s">
        <v>31</v>
      </c>
      <c r="AX149" s="217" t="s">
        <v>81</v>
      </c>
      <c r="AY149" s="226" t="s">
        <v>177</v>
      </c>
    </row>
    <row r="150" s="32" customFormat="true" ht="25.5" hidden="false" customHeight="true" outlineLevel="0" collapsed="false">
      <c r="B150" s="162"/>
      <c r="C150" s="197" t="s">
        <v>229</v>
      </c>
      <c r="D150" s="197" t="s">
        <v>178</v>
      </c>
      <c r="E150" s="198" t="s">
        <v>262</v>
      </c>
      <c r="F150" s="199" t="s">
        <v>263</v>
      </c>
      <c r="G150" s="199"/>
      <c r="H150" s="199"/>
      <c r="I150" s="199"/>
      <c r="J150" s="200" t="s">
        <v>181</v>
      </c>
      <c r="K150" s="201" t="n">
        <v>6.48</v>
      </c>
      <c r="L150" s="202" t="n">
        <v>0</v>
      </c>
      <c r="M150" s="202"/>
      <c r="N150" s="203" t="n">
        <f aca="false">ROUND(L150*K150,2)</f>
        <v>0</v>
      </c>
      <c r="O150" s="203"/>
      <c r="P150" s="203"/>
      <c r="Q150" s="203"/>
      <c r="R150" s="164"/>
      <c r="T150" s="204"/>
      <c r="U150" s="44" t="s">
        <v>38</v>
      </c>
      <c r="V150" s="34"/>
      <c r="W150" s="205" t="n">
        <f aca="false">V150*K150</f>
        <v>0</v>
      </c>
      <c r="X150" s="205" t="n">
        <v>0</v>
      </c>
      <c r="Y150" s="205" t="n">
        <f aca="false">X150*K150</f>
        <v>0</v>
      </c>
      <c r="Z150" s="205" t="n">
        <v>0</v>
      </c>
      <c r="AA150" s="206" t="n">
        <f aca="false">Z150*K150</f>
        <v>0</v>
      </c>
      <c r="AR150" s="10" t="s">
        <v>227</v>
      </c>
      <c r="AT150" s="10" t="s">
        <v>178</v>
      </c>
      <c r="AU150" s="10" t="s">
        <v>136</v>
      </c>
      <c r="AY150" s="10" t="s">
        <v>177</v>
      </c>
      <c r="BE150" s="123" t="n">
        <f aca="false">IF(U150="základní",N150,0)</f>
        <v>0</v>
      </c>
      <c r="BF150" s="123" t="n">
        <f aca="false">IF(U150="snížená",N150,0)</f>
        <v>0</v>
      </c>
      <c r="BG150" s="123" t="n">
        <f aca="false">IF(U150="zákl. přenesená",N150,0)</f>
        <v>0</v>
      </c>
      <c r="BH150" s="123" t="n">
        <f aca="false">IF(U150="sníž. přenesená",N150,0)</f>
        <v>0</v>
      </c>
      <c r="BI150" s="123" t="n">
        <f aca="false">IF(U150="nulová",N150,0)</f>
        <v>0</v>
      </c>
      <c r="BJ150" s="10" t="s">
        <v>81</v>
      </c>
      <c r="BK150" s="123" t="n">
        <f aca="false">ROUND(L150*K150,2)</f>
        <v>0</v>
      </c>
      <c r="BL150" s="10" t="s">
        <v>227</v>
      </c>
      <c r="BM150" s="10" t="s">
        <v>537</v>
      </c>
    </row>
    <row r="151" s="207" customFormat="true" ht="16.5" hidden="false" customHeight="true" outlineLevel="0" collapsed="false">
      <c r="B151" s="208"/>
      <c r="C151" s="209"/>
      <c r="D151" s="209"/>
      <c r="E151" s="210"/>
      <c r="F151" s="211" t="s">
        <v>411</v>
      </c>
      <c r="G151" s="211"/>
      <c r="H151" s="211"/>
      <c r="I151" s="211"/>
      <c r="J151" s="209"/>
      <c r="K151" s="212" t="n">
        <v>6.48</v>
      </c>
      <c r="L151" s="209"/>
      <c r="M151" s="209"/>
      <c r="N151" s="209"/>
      <c r="O151" s="209"/>
      <c r="P151" s="209"/>
      <c r="Q151" s="209"/>
      <c r="R151" s="213"/>
      <c r="T151" s="214"/>
      <c r="U151" s="209"/>
      <c r="V151" s="209"/>
      <c r="W151" s="209"/>
      <c r="X151" s="209"/>
      <c r="Y151" s="209"/>
      <c r="Z151" s="209"/>
      <c r="AA151" s="215"/>
      <c r="AT151" s="216" t="s">
        <v>185</v>
      </c>
      <c r="AU151" s="216" t="s">
        <v>136</v>
      </c>
      <c r="AV151" s="207" t="s">
        <v>136</v>
      </c>
      <c r="AW151" s="207" t="s">
        <v>31</v>
      </c>
      <c r="AX151" s="207" t="s">
        <v>73</v>
      </c>
      <c r="AY151" s="216" t="s">
        <v>177</v>
      </c>
    </row>
    <row r="152" s="217" customFormat="true" ht="16.5" hidden="false" customHeight="true" outlineLevel="0" collapsed="false">
      <c r="B152" s="218"/>
      <c r="C152" s="219"/>
      <c r="D152" s="219"/>
      <c r="E152" s="220"/>
      <c r="F152" s="221" t="s">
        <v>186</v>
      </c>
      <c r="G152" s="221"/>
      <c r="H152" s="221"/>
      <c r="I152" s="221"/>
      <c r="J152" s="219"/>
      <c r="K152" s="222" t="n">
        <v>6.48</v>
      </c>
      <c r="L152" s="219"/>
      <c r="M152" s="219"/>
      <c r="N152" s="219"/>
      <c r="O152" s="219"/>
      <c r="P152" s="219"/>
      <c r="Q152" s="219"/>
      <c r="R152" s="223"/>
      <c r="T152" s="224"/>
      <c r="U152" s="219"/>
      <c r="V152" s="219"/>
      <c r="W152" s="219"/>
      <c r="X152" s="219"/>
      <c r="Y152" s="219"/>
      <c r="Z152" s="219"/>
      <c r="AA152" s="225"/>
      <c r="AT152" s="226" t="s">
        <v>185</v>
      </c>
      <c r="AU152" s="226" t="s">
        <v>136</v>
      </c>
      <c r="AV152" s="217" t="s">
        <v>182</v>
      </c>
      <c r="AW152" s="217" t="s">
        <v>31</v>
      </c>
      <c r="AX152" s="217" t="s">
        <v>81</v>
      </c>
      <c r="AY152" s="226" t="s">
        <v>177</v>
      </c>
    </row>
    <row r="153" s="32" customFormat="true" ht="25.5" hidden="false" customHeight="true" outlineLevel="0" collapsed="false">
      <c r="B153" s="162"/>
      <c r="C153" s="197" t="s">
        <v>235</v>
      </c>
      <c r="D153" s="197" t="s">
        <v>178</v>
      </c>
      <c r="E153" s="198" t="s">
        <v>266</v>
      </c>
      <c r="F153" s="199" t="s">
        <v>267</v>
      </c>
      <c r="G153" s="199"/>
      <c r="H153" s="199"/>
      <c r="I153" s="199"/>
      <c r="J153" s="200" t="s">
        <v>238</v>
      </c>
      <c r="K153" s="229" t="n">
        <v>0</v>
      </c>
      <c r="L153" s="202" t="n">
        <v>0</v>
      </c>
      <c r="M153" s="202"/>
      <c r="N153" s="203" t="n">
        <f aca="false">ROUND(L153*K153,2)</f>
        <v>0</v>
      </c>
      <c r="O153" s="203"/>
      <c r="P153" s="203"/>
      <c r="Q153" s="203"/>
      <c r="R153" s="164"/>
      <c r="T153" s="204"/>
      <c r="U153" s="44" t="s">
        <v>38</v>
      </c>
      <c r="V153" s="34"/>
      <c r="W153" s="205" t="n">
        <f aca="false">V153*K153</f>
        <v>0</v>
      </c>
      <c r="X153" s="205" t="n">
        <v>0</v>
      </c>
      <c r="Y153" s="205" t="n">
        <f aca="false">X153*K153</f>
        <v>0</v>
      </c>
      <c r="Z153" s="205" t="n">
        <v>0</v>
      </c>
      <c r="AA153" s="206" t="n">
        <f aca="false">Z153*K153</f>
        <v>0</v>
      </c>
      <c r="AR153" s="10" t="s">
        <v>227</v>
      </c>
      <c r="AT153" s="10" t="s">
        <v>178</v>
      </c>
      <c r="AU153" s="10" t="s">
        <v>136</v>
      </c>
      <c r="AY153" s="10" t="s">
        <v>177</v>
      </c>
      <c r="BE153" s="123" t="n">
        <f aca="false">IF(U153="základní",N153,0)</f>
        <v>0</v>
      </c>
      <c r="BF153" s="123" t="n">
        <f aca="false">IF(U153="snížená",N153,0)</f>
        <v>0</v>
      </c>
      <c r="BG153" s="123" t="n">
        <f aca="false">IF(U153="zákl. přenesená",N153,0)</f>
        <v>0</v>
      </c>
      <c r="BH153" s="123" t="n">
        <f aca="false">IF(U153="sníž. přenesená",N153,0)</f>
        <v>0</v>
      </c>
      <c r="BI153" s="123" t="n">
        <f aca="false">IF(U153="nulová",N153,0)</f>
        <v>0</v>
      </c>
      <c r="BJ153" s="10" t="s">
        <v>81</v>
      </c>
      <c r="BK153" s="123" t="n">
        <f aca="false">ROUND(L153*K153,2)</f>
        <v>0</v>
      </c>
      <c r="BL153" s="10" t="s">
        <v>227</v>
      </c>
      <c r="BM153" s="10" t="s">
        <v>538</v>
      </c>
    </row>
    <row r="154" s="183" customFormat="true" ht="29.85" hidden="false" customHeight="true" outlineLevel="0" collapsed="false">
      <c r="B154" s="184"/>
      <c r="C154" s="185"/>
      <c r="D154" s="195" t="s">
        <v>152</v>
      </c>
      <c r="E154" s="195"/>
      <c r="F154" s="195"/>
      <c r="G154" s="195"/>
      <c r="H154" s="195"/>
      <c r="I154" s="195"/>
      <c r="J154" s="195"/>
      <c r="K154" s="195"/>
      <c r="L154" s="195"/>
      <c r="M154" s="195"/>
      <c r="N154" s="230" t="n">
        <f aca="false">BK154</f>
        <v>0</v>
      </c>
      <c r="O154" s="230"/>
      <c r="P154" s="230"/>
      <c r="Q154" s="230"/>
      <c r="R154" s="188"/>
      <c r="T154" s="189"/>
      <c r="U154" s="185"/>
      <c r="V154" s="185"/>
      <c r="W154" s="190" t="n">
        <f aca="false">SUM(W155:W163)</f>
        <v>0</v>
      </c>
      <c r="X154" s="185"/>
      <c r="Y154" s="190" t="n">
        <f aca="false">SUM(Y155:Y163)</f>
        <v>0</v>
      </c>
      <c r="Z154" s="185"/>
      <c r="AA154" s="191" t="n">
        <f aca="false">SUM(AA155:AA163)</f>
        <v>0</v>
      </c>
      <c r="AR154" s="192" t="s">
        <v>136</v>
      </c>
      <c r="AT154" s="193" t="s">
        <v>72</v>
      </c>
      <c r="AU154" s="193" t="s">
        <v>81</v>
      </c>
      <c r="AY154" s="192" t="s">
        <v>177</v>
      </c>
      <c r="BK154" s="194" t="n">
        <f aca="false">SUM(BK155:BK163)</f>
        <v>0</v>
      </c>
    </row>
    <row r="155" s="32" customFormat="true" ht="38.25" hidden="false" customHeight="true" outlineLevel="0" collapsed="false">
      <c r="B155" s="162"/>
      <c r="C155" s="197" t="s">
        <v>427</v>
      </c>
      <c r="D155" s="197" t="s">
        <v>178</v>
      </c>
      <c r="E155" s="198" t="s">
        <v>270</v>
      </c>
      <c r="F155" s="199" t="s">
        <v>271</v>
      </c>
      <c r="G155" s="199"/>
      <c r="H155" s="199"/>
      <c r="I155" s="199"/>
      <c r="J155" s="200" t="s">
        <v>181</v>
      </c>
      <c r="K155" s="201" t="n">
        <v>26.144</v>
      </c>
      <c r="L155" s="202" t="n">
        <v>0</v>
      </c>
      <c r="M155" s="202"/>
      <c r="N155" s="203" t="n">
        <f aca="false">ROUND(L155*K155,2)</f>
        <v>0</v>
      </c>
      <c r="O155" s="203"/>
      <c r="P155" s="203"/>
      <c r="Q155" s="203"/>
      <c r="R155" s="164"/>
      <c r="T155" s="204"/>
      <c r="U155" s="44" t="s">
        <v>38</v>
      </c>
      <c r="V155" s="34"/>
      <c r="W155" s="205" t="n">
        <f aca="false">V155*K155</f>
        <v>0</v>
      </c>
      <c r="X155" s="205" t="n">
        <v>0</v>
      </c>
      <c r="Y155" s="205" t="n">
        <f aca="false">X155*K155</f>
        <v>0</v>
      </c>
      <c r="Z155" s="205" t="n">
        <v>0</v>
      </c>
      <c r="AA155" s="206" t="n">
        <f aca="false">Z155*K155</f>
        <v>0</v>
      </c>
      <c r="AR155" s="10" t="s">
        <v>227</v>
      </c>
      <c r="AT155" s="10" t="s">
        <v>178</v>
      </c>
      <c r="AU155" s="10" t="s">
        <v>136</v>
      </c>
      <c r="AY155" s="10" t="s">
        <v>177</v>
      </c>
      <c r="BE155" s="123" t="n">
        <f aca="false">IF(U155="základní",N155,0)</f>
        <v>0</v>
      </c>
      <c r="BF155" s="123" t="n">
        <f aca="false">IF(U155="snížená",N155,0)</f>
        <v>0</v>
      </c>
      <c r="BG155" s="123" t="n">
        <f aca="false">IF(U155="zákl. přenesená",N155,0)</f>
        <v>0</v>
      </c>
      <c r="BH155" s="123" t="n">
        <f aca="false">IF(U155="sníž. přenesená",N155,0)</f>
        <v>0</v>
      </c>
      <c r="BI155" s="123" t="n">
        <f aca="false">IF(U155="nulová",N155,0)</f>
        <v>0</v>
      </c>
      <c r="BJ155" s="10" t="s">
        <v>81</v>
      </c>
      <c r="BK155" s="123" t="n">
        <f aca="false">ROUND(L155*K155,2)</f>
        <v>0</v>
      </c>
      <c r="BL155" s="10" t="s">
        <v>227</v>
      </c>
      <c r="BM155" s="10" t="s">
        <v>539</v>
      </c>
    </row>
    <row r="156" s="207" customFormat="true" ht="16.5" hidden="false" customHeight="true" outlineLevel="0" collapsed="false">
      <c r="B156" s="208"/>
      <c r="C156" s="209"/>
      <c r="D156" s="209"/>
      <c r="E156" s="210"/>
      <c r="F156" s="211" t="s">
        <v>429</v>
      </c>
      <c r="G156" s="211"/>
      <c r="H156" s="211"/>
      <c r="I156" s="211"/>
      <c r="J156" s="209"/>
      <c r="K156" s="212" t="n">
        <v>25.244</v>
      </c>
      <c r="L156" s="209"/>
      <c r="M156" s="209"/>
      <c r="N156" s="209"/>
      <c r="O156" s="209"/>
      <c r="P156" s="209"/>
      <c r="Q156" s="209"/>
      <c r="R156" s="213"/>
      <c r="T156" s="214"/>
      <c r="U156" s="209"/>
      <c r="V156" s="209"/>
      <c r="W156" s="209"/>
      <c r="X156" s="209"/>
      <c r="Y156" s="209"/>
      <c r="Z156" s="209"/>
      <c r="AA156" s="215"/>
      <c r="AT156" s="216" t="s">
        <v>185</v>
      </c>
      <c r="AU156" s="216" t="s">
        <v>136</v>
      </c>
      <c r="AV156" s="207" t="s">
        <v>136</v>
      </c>
      <c r="AW156" s="207" t="s">
        <v>31</v>
      </c>
      <c r="AX156" s="207" t="s">
        <v>73</v>
      </c>
      <c r="AY156" s="216" t="s">
        <v>177</v>
      </c>
    </row>
    <row r="157" customFormat="false" ht="16.5" hidden="false" customHeight="true" outlineLevel="0" collapsed="false">
      <c r="A157" s="207"/>
      <c r="B157" s="208"/>
      <c r="C157" s="209"/>
      <c r="D157" s="209"/>
      <c r="E157" s="210"/>
      <c r="F157" s="227" t="s">
        <v>430</v>
      </c>
      <c r="G157" s="227"/>
      <c r="H157" s="227"/>
      <c r="I157" s="227"/>
      <c r="J157" s="209"/>
      <c r="K157" s="212" t="n">
        <v>0.9</v>
      </c>
      <c r="L157" s="209"/>
      <c r="M157" s="209"/>
      <c r="N157" s="209"/>
      <c r="O157" s="209"/>
      <c r="P157" s="209"/>
      <c r="Q157" s="209"/>
      <c r="R157" s="213"/>
      <c r="T157" s="214"/>
      <c r="U157" s="209"/>
      <c r="V157" s="209"/>
      <c r="W157" s="209"/>
      <c r="X157" s="209"/>
      <c r="Y157" s="209"/>
      <c r="Z157" s="209"/>
      <c r="AA157" s="215"/>
      <c r="AT157" s="216" t="s">
        <v>185</v>
      </c>
      <c r="AU157" s="216" t="s">
        <v>136</v>
      </c>
      <c r="AV157" s="207" t="s">
        <v>136</v>
      </c>
      <c r="AW157" s="207" t="s">
        <v>31</v>
      </c>
      <c r="AX157" s="207" t="s">
        <v>73</v>
      </c>
      <c r="AY157" s="216" t="s">
        <v>177</v>
      </c>
    </row>
    <row r="158" s="217" customFormat="true" ht="16.5" hidden="false" customHeight="true" outlineLevel="0" collapsed="false">
      <c r="B158" s="218"/>
      <c r="C158" s="219"/>
      <c r="D158" s="219"/>
      <c r="E158" s="220"/>
      <c r="F158" s="221" t="s">
        <v>186</v>
      </c>
      <c r="G158" s="221"/>
      <c r="H158" s="221"/>
      <c r="I158" s="221"/>
      <c r="J158" s="219"/>
      <c r="K158" s="222" t="n">
        <v>26.144</v>
      </c>
      <c r="L158" s="219"/>
      <c r="M158" s="219"/>
      <c r="N158" s="219"/>
      <c r="O158" s="219"/>
      <c r="P158" s="219"/>
      <c r="Q158" s="219"/>
      <c r="R158" s="223"/>
      <c r="T158" s="224"/>
      <c r="U158" s="219"/>
      <c r="V158" s="219"/>
      <c r="W158" s="219"/>
      <c r="X158" s="219"/>
      <c r="Y158" s="219"/>
      <c r="Z158" s="219"/>
      <c r="AA158" s="225"/>
      <c r="AT158" s="226" t="s">
        <v>185</v>
      </c>
      <c r="AU158" s="226" t="s">
        <v>136</v>
      </c>
      <c r="AV158" s="217" t="s">
        <v>182</v>
      </c>
      <c r="AW158" s="217" t="s">
        <v>31</v>
      </c>
      <c r="AX158" s="217" t="s">
        <v>81</v>
      </c>
      <c r="AY158" s="226" t="s">
        <v>177</v>
      </c>
    </row>
    <row r="159" s="32" customFormat="true" ht="25.5" hidden="false" customHeight="true" outlineLevel="0" collapsed="false">
      <c r="B159" s="162"/>
      <c r="C159" s="231" t="s">
        <v>431</v>
      </c>
      <c r="D159" s="231" t="s">
        <v>245</v>
      </c>
      <c r="E159" s="232" t="s">
        <v>277</v>
      </c>
      <c r="F159" s="233" t="s">
        <v>278</v>
      </c>
      <c r="G159" s="233"/>
      <c r="H159" s="233"/>
      <c r="I159" s="233"/>
      <c r="J159" s="234" t="s">
        <v>181</v>
      </c>
      <c r="K159" s="235" t="n">
        <v>28.758</v>
      </c>
      <c r="L159" s="236" t="n">
        <v>0</v>
      </c>
      <c r="M159" s="236"/>
      <c r="N159" s="237" t="n">
        <f aca="false">ROUND(L159*K159,2)</f>
        <v>0</v>
      </c>
      <c r="O159" s="237"/>
      <c r="P159" s="237"/>
      <c r="Q159" s="237"/>
      <c r="R159" s="164"/>
      <c r="T159" s="204"/>
      <c r="U159" s="44" t="s">
        <v>38</v>
      </c>
      <c r="V159" s="34"/>
      <c r="W159" s="205" t="n">
        <f aca="false">V159*K159</f>
        <v>0</v>
      </c>
      <c r="X159" s="205" t="n">
        <v>0</v>
      </c>
      <c r="Y159" s="205" t="n">
        <f aca="false">X159*K159</f>
        <v>0</v>
      </c>
      <c r="Z159" s="205" t="n">
        <v>0</v>
      </c>
      <c r="AA159" s="206" t="n">
        <f aca="false">Z159*K159</f>
        <v>0</v>
      </c>
      <c r="AR159" s="10" t="s">
        <v>248</v>
      </c>
      <c r="AT159" s="10" t="s">
        <v>245</v>
      </c>
      <c r="AU159" s="10" t="s">
        <v>136</v>
      </c>
      <c r="AY159" s="10" t="s">
        <v>177</v>
      </c>
      <c r="BE159" s="123" t="n">
        <f aca="false">IF(U159="základní",N159,0)</f>
        <v>0</v>
      </c>
      <c r="BF159" s="123" t="n">
        <f aca="false">IF(U159="snížená",N159,0)</f>
        <v>0</v>
      </c>
      <c r="BG159" s="123" t="n">
        <f aca="false">IF(U159="zákl. přenesená",N159,0)</f>
        <v>0</v>
      </c>
      <c r="BH159" s="123" t="n">
        <f aca="false">IF(U159="sníž. přenesená",N159,0)</f>
        <v>0</v>
      </c>
      <c r="BI159" s="123" t="n">
        <f aca="false">IF(U159="nulová",N159,0)</f>
        <v>0</v>
      </c>
      <c r="BJ159" s="10" t="s">
        <v>81</v>
      </c>
      <c r="BK159" s="123" t="n">
        <f aca="false">ROUND(L159*K159,2)</f>
        <v>0</v>
      </c>
      <c r="BL159" s="10" t="s">
        <v>227</v>
      </c>
      <c r="BM159" s="10" t="s">
        <v>540</v>
      </c>
    </row>
    <row r="160" s="207" customFormat="true" ht="25.5" hidden="false" customHeight="true" outlineLevel="0" collapsed="false">
      <c r="B160" s="208"/>
      <c r="C160" s="209"/>
      <c r="D160" s="209"/>
      <c r="E160" s="210"/>
      <c r="F160" s="211" t="s">
        <v>433</v>
      </c>
      <c r="G160" s="211"/>
      <c r="H160" s="211"/>
      <c r="I160" s="211"/>
      <c r="J160" s="209"/>
      <c r="K160" s="212" t="n">
        <v>28.758</v>
      </c>
      <c r="L160" s="209"/>
      <c r="M160" s="209"/>
      <c r="N160" s="209"/>
      <c r="O160" s="209"/>
      <c r="P160" s="209"/>
      <c r="Q160" s="209"/>
      <c r="R160" s="213"/>
      <c r="T160" s="214"/>
      <c r="U160" s="209"/>
      <c r="V160" s="209"/>
      <c r="W160" s="209"/>
      <c r="X160" s="209"/>
      <c r="Y160" s="209"/>
      <c r="Z160" s="209"/>
      <c r="AA160" s="215"/>
      <c r="AT160" s="216" t="s">
        <v>185</v>
      </c>
      <c r="AU160" s="216" t="s">
        <v>136</v>
      </c>
      <c r="AV160" s="207" t="s">
        <v>136</v>
      </c>
      <c r="AW160" s="207" t="s">
        <v>31</v>
      </c>
      <c r="AX160" s="207" t="s">
        <v>73</v>
      </c>
      <c r="AY160" s="216" t="s">
        <v>177</v>
      </c>
    </row>
    <row r="161" s="217" customFormat="true" ht="16.5" hidden="false" customHeight="true" outlineLevel="0" collapsed="false">
      <c r="B161" s="218"/>
      <c r="C161" s="219"/>
      <c r="D161" s="219"/>
      <c r="E161" s="220"/>
      <c r="F161" s="221" t="s">
        <v>186</v>
      </c>
      <c r="G161" s="221"/>
      <c r="H161" s="221"/>
      <c r="I161" s="221"/>
      <c r="J161" s="219"/>
      <c r="K161" s="222" t="n">
        <v>28.758</v>
      </c>
      <c r="L161" s="219"/>
      <c r="M161" s="219"/>
      <c r="N161" s="219"/>
      <c r="O161" s="219"/>
      <c r="P161" s="219"/>
      <c r="Q161" s="219"/>
      <c r="R161" s="223"/>
      <c r="T161" s="224"/>
      <c r="U161" s="219"/>
      <c r="V161" s="219"/>
      <c r="W161" s="219"/>
      <c r="X161" s="219"/>
      <c r="Y161" s="219"/>
      <c r="Z161" s="219"/>
      <c r="AA161" s="225"/>
      <c r="AT161" s="226" t="s">
        <v>185</v>
      </c>
      <c r="AU161" s="226" t="s">
        <v>136</v>
      </c>
      <c r="AV161" s="217" t="s">
        <v>182</v>
      </c>
      <c r="AW161" s="217" t="s">
        <v>31</v>
      </c>
      <c r="AX161" s="217" t="s">
        <v>81</v>
      </c>
      <c r="AY161" s="226" t="s">
        <v>177</v>
      </c>
    </row>
    <row r="162" s="32" customFormat="true" ht="25.5" hidden="false" customHeight="true" outlineLevel="0" collapsed="false">
      <c r="B162" s="162"/>
      <c r="C162" s="197" t="s">
        <v>10</v>
      </c>
      <c r="D162" s="197" t="s">
        <v>178</v>
      </c>
      <c r="E162" s="198" t="s">
        <v>282</v>
      </c>
      <c r="F162" s="199" t="s">
        <v>283</v>
      </c>
      <c r="G162" s="199"/>
      <c r="H162" s="199"/>
      <c r="I162" s="199"/>
      <c r="J162" s="200" t="s">
        <v>197</v>
      </c>
      <c r="K162" s="201" t="n">
        <v>8.34</v>
      </c>
      <c r="L162" s="202" t="n">
        <v>0</v>
      </c>
      <c r="M162" s="202"/>
      <c r="N162" s="203" t="n">
        <f aca="false">ROUND(L162*K162,2)</f>
        <v>0</v>
      </c>
      <c r="O162" s="203"/>
      <c r="P162" s="203"/>
      <c r="Q162" s="203"/>
      <c r="R162" s="164"/>
      <c r="T162" s="204"/>
      <c r="U162" s="44" t="s">
        <v>38</v>
      </c>
      <c r="V162" s="34"/>
      <c r="W162" s="205" t="n">
        <f aca="false">V162*K162</f>
        <v>0</v>
      </c>
      <c r="X162" s="205" t="n">
        <v>0</v>
      </c>
      <c r="Y162" s="205" t="n">
        <f aca="false">X162*K162</f>
        <v>0</v>
      </c>
      <c r="Z162" s="205" t="n">
        <v>0</v>
      </c>
      <c r="AA162" s="206" t="n">
        <f aca="false">Z162*K162</f>
        <v>0</v>
      </c>
      <c r="AR162" s="10" t="s">
        <v>227</v>
      </c>
      <c r="AT162" s="10" t="s">
        <v>178</v>
      </c>
      <c r="AU162" s="10" t="s">
        <v>136</v>
      </c>
      <c r="AY162" s="10" t="s">
        <v>177</v>
      </c>
      <c r="BE162" s="123" t="n">
        <f aca="false">IF(U162="základní",N162,0)</f>
        <v>0</v>
      </c>
      <c r="BF162" s="123" t="n">
        <f aca="false">IF(U162="snížená",N162,0)</f>
        <v>0</v>
      </c>
      <c r="BG162" s="123" t="n">
        <f aca="false">IF(U162="zákl. přenesená",N162,0)</f>
        <v>0</v>
      </c>
      <c r="BH162" s="123" t="n">
        <f aca="false">IF(U162="sníž. přenesená",N162,0)</f>
        <v>0</v>
      </c>
      <c r="BI162" s="123" t="n">
        <f aca="false">IF(U162="nulová",N162,0)</f>
        <v>0</v>
      </c>
      <c r="BJ162" s="10" t="s">
        <v>81</v>
      </c>
      <c r="BK162" s="123" t="n">
        <f aca="false">ROUND(L162*K162,2)</f>
        <v>0</v>
      </c>
      <c r="BL162" s="10" t="s">
        <v>227</v>
      </c>
      <c r="BM162" s="10" t="s">
        <v>541</v>
      </c>
    </row>
    <row r="163" customFormat="false" ht="25.5" hidden="false" customHeight="true" outlineLevel="0" collapsed="false">
      <c r="A163" s="32"/>
      <c r="B163" s="162"/>
      <c r="C163" s="197" t="s">
        <v>227</v>
      </c>
      <c r="D163" s="197" t="s">
        <v>178</v>
      </c>
      <c r="E163" s="198" t="s">
        <v>286</v>
      </c>
      <c r="F163" s="199" t="s">
        <v>287</v>
      </c>
      <c r="G163" s="199"/>
      <c r="H163" s="199"/>
      <c r="I163" s="199"/>
      <c r="J163" s="200" t="s">
        <v>238</v>
      </c>
      <c r="K163" s="229" t="n">
        <v>0</v>
      </c>
      <c r="L163" s="202" t="n">
        <v>0</v>
      </c>
      <c r="M163" s="202"/>
      <c r="N163" s="203" t="n">
        <f aca="false">ROUND(L163*K163,2)</f>
        <v>0</v>
      </c>
      <c r="O163" s="203"/>
      <c r="P163" s="203"/>
      <c r="Q163" s="203"/>
      <c r="R163" s="164"/>
      <c r="T163" s="204"/>
      <c r="U163" s="44" t="s">
        <v>38</v>
      </c>
      <c r="V163" s="34"/>
      <c r="W163" s="205" t="n">
        <f aca="false">V163*K163</f>
        <v>0</v>
      </c>
      <c r="X163" s="205" t="n">
        <v>0</v>
      </c>
      <c r="Y163" s="205" t="n">
        <f aca="false">X163*K163</f>
        <v>0</v>
      </c>
      <c r="Z163" s="205" t="n">
        <v>0</v>
      </c>
      <c r="AA163" s="206" t="n">
        <f aca="false">Z163*K163</f>
        <v>0</v>
      </c>
      <c r="AR163" s="10" t="s">
        <v>227</v>
      </c>
      <c r="AT163" s="10" t="s">
        <v>178</v>
      </c>
      <c r="AU163" s="10" t="s">
        <v>136</v>
      </c>
      <c r="AY163" s="10" t="s">
        <v>177</v>
      </c>
      <c r="BE163" s="123" t="n">
        <f aca="false">IF(U163="základní",N163,0)</f>
        <v>0</v>
      </c>
      <c r="BF163" s="123" t="n">
        <f aca="false">IF(U163="snížená",N163,0)</f>
        <v>0</v>
      </c>
      <c r="BG163" s="123" t="n">
        <f aca="false">IF(U163="zákl. přenesená",N163,0)</f>
        <v>0</v>
      </c>
      <c r="BH163" s="123" t="n">
        <f aca="false">IF(U163="sníž. přenesená",N163,0)</f>
        <v>0</v>
      </c>
      <c r="BI163" s="123" t="n">
        <f aca="false">IF(U163="nulová",N163,0)</f>
        <v>0</v>
      </c>
      <c r="BJ163" s="10" t="s">
        <v>81</v>
      </c>
      <c r="BK163" s="123" t="n">
        <f aca="false">ROUND(L163*K163,2)</f>
        <v>0</v>
      </c>
      <c r="BL163" s="10" t="s">
        <v>227</v>
      </c>
      <c r="BM163" s="10" t="s">
        <v>542</v>
      </c>
    </row>
    <row r="164" s="183" customFormat="true" ht="29.85" hidden="false" customHeight="true" outlineLevel="0" collapsed="false">
      <c r="B164" s="184"/>
      <c r="C164" s="185"/>
      <c r="D164" s="195" t="s">
        <v>153</v>
      </c>
      <c r="E164" s="195"/>
      <c r="F164" s="195"/>
      <c r="G164" s="195"/>
      <c r="H164" s="195"/>
      <c r="I164" s="195"/>
      <c r="J164" s="195"/>
      <c r="K164" s="195"/>
      <c r="L164" s="195"/>
      <c r="M164" s="195"/>
      <c r="N164" s="230" t="n">
        <f aca="false">BK164</f>
        <v>0</v>
      </c>
      <c r="O164" s="230"/>
      <c r="P164" s="230"/>
      <c r="Q164" s="230"/>
      <c r="R164" s="188"/>
      <c r="T164" s="189"/>
      <c r="U164" s="185"/>
      <c r="V164" s="185"/>
      <c r="W164" s="190" t="n">
        <f aca="false">SUM(W165:W177)</f>
        <v>0</v>
      </c>
      <c r="X164" s="185"/>
      <c r="Y164" s="190" t="n">
        <f aca="false">SUM(Y165:Y177)</f>
        <v>0</v>
      </c>
      <c r="Z164" s="185"/>
      <c r="AA164" s="191" t="n">
        <f aca="false">SUM(AA165:AA177)</f>
        <v>0</v>
      </c>
      <c r="AR164" s="192" t="s">
        <v>136</v>
      </c>
      <c r="AT164" s="193" t="s">
        <v>72</v>
      </c>
      <c r="AU164" s="193" t="s">
        <v>81</v>
      </c>
      <c r="AY164" s="192" t="s">
        <v>177</v>
      </c>
      <c r="BK164" s="194" t="n">
        <f aca="false">SUM(BK165:BK177)</f>
        <v>0</v>
      </c>
    </row>
    <row r="165" s="32" customFormat="true" ht="25.5" hidden="false" customHeight="true" outlineLevel="0" collapsed="false">
      <c r="B165" s="162"/>
      <c r="C165" s="197" t="s">
        <v>436</v>
      </c>
      <c r="D165" s="197" t="s">
        <v>178</v>
      </c>
      <c r="E165" s="198" t="s">
        <v>290</v>
      </c>
      <c r="F165" s="199" t="s">
        <v>291</v>
      </c>
      <c r="G165" s="199"/>
      <c r="H165" s="199"/>
      <c r="I165" s="199"/>
      <c r="J165" s="200" t="s">
        <v>181</v>
      </c>
      <c r="K165" s="201" t="n">
        <v>26.324</v>
      </c>
      <c r="L165" s="202" t="n">
        <v>0</v>
      </c>
      <c r="M165" s="202"/>
      <c r="N165" s="203" t="n">
        <f aca="false">ROUND(L165*K165,2)</f>
        <v>0</v>
      </c>
      <c r="O165" s="203"/>
      <c r="P165" s="203"/>
      <c r="Q165" s="203"/>
      <c r="R165" s="164"/>
      <c r="T165" s="204"/>
      <c r="U165" s="44" t="s">
        <v>38</v>
      </c>
      <c r="V165" s="34"/>
      <c r="W165" s="205" t="n">
        <f aca="false">V165*K165</f>
        <v>0</v>
      </c>
      <c r="X165" s="205" t="n">
        <v>0</v>
      </c>
      <c r="Y165" s="205" t="n">
        <f aca="false">X165*K165</f>
        <v>0</v>
      </c>
      <c r="Z165" s="205" t="n">
        <v>0</v>
      </c>
      <c r="AA165" s="206" t="n">
        <f aca="false">Z165*K165</f>
        <v>0</v>
      </c>
      <c r="AR165" s="10" t="s">
        <v>227</v>
      </c>
      <c r="AT165" s="10" t="s">
        <v>178</v>
      </c>
      <c r="AU165" s="10" t="s">
        <v>136</v>
      </c>
      <c r="AY165" s="10" t="s">
        <v>177</v>
      </c>
      <c r="BE165" s="123" t="n">
        <f aca="false">IF(U165="základní",N165,0)</f>
        <v>0</v>
      </c>
      <c r="BF165" s="123" t="n">
        <f aca="false">IF(U165="snížená",N165,0)</f>
        <v>0</v>
      </c>
      <c r="BG165" s="123" t="n">
        <f aca="false">IF(U165="zákl. přenesená",N165,0)</f>
        <v>0</v>
      </c>
      <c r="BH165" s="123" t="n">
        <f aca="false">IF(U165="sníž. přenesená",N165,0)</f>
        <v>0</v>
      </c>
      <c r="BI165" s="123" t="n">
        <f aca="false">IF(U165="nulová",N165,0)</f>
        <v>0</v>
      </c>
      <c r="BJ165" s="10" t="s">
        <v>81</v>
      </c>
      <c r="BK165" s="123" t="n">
        <f aca="false">ROUND(L165*K165,2)</f>
        <v>0</v>
      </c>
      <c r="BL165" s="10" t="s">
        <v>227</v>
      </c>
      <c r="BM165" s="10" t="s">
        <v>543</v>
      </c>
    </row>
    <row r="166" s="207" customFormat="true" ht="16.5" hidden="false" customHeight="true" outlineLevel="0" collapsed="false">
      <c r="B166" s="208"/>
      <c r="C166" s="209"/>
      <c r="D166" s="209"/>
      <c r="E166" s="210"/>
      <c r="F166" s="211" t="s">
        <v>438</v>
      </c>
      <c r="G166" s="211"/>
      <c r="H166" s="211"/>
      <c r="I166" s="211"/>
      <c r="J166" s="209"/>
      <c r="K166" s="212" t="n">
        <v>3.78</v>
      </c>
      <c r="L166" s="209"/>
      <c r="M166" s="209"/>
      <c r="N166" s="209"/>
      <c r="O166" s="209"/>
      <c r="P166" s="209"/>
      <c r="Q166" s="209"/>
      <c r="R166" s="213"/>
      <c r="T166" s="214"/>
      <c r="U166" s="209"/>
      <c r="V166" s="209"/>
      <c r="W166" s="209"/>
      <c r="X166" s="209"/>
      <c r="Y166" s="209"/>
      <c r="Z166" s="209"/>
      <c r="AA166" s="215"/>
      <c r="AT166" s="216" t="s">
        <v>185</v>
      </c>
      <c r="AU166" s="216" t="s">
        <v>136</v>
      </c>
      <c r="AV166" s="207" t="s">
        <v>136</v>
      </c>
      <c r="AW166" s="207" t="s">
        <v>31</v>
      </c>
      <c r="AX166" s="207" t="s">
        <v>73</v>
      </c>
      <c r="AY166" s="216" t="s">
        <v>177</v>
      </c>
    </row>
    <row r="167" customFormat="false" ht="16.5" hidden="false" customHeight="true" outlineLevel="0" collapsed="false">
      <c r="A167" s="207"/>
      <c r="B167" s="208"/>
      <c r="C167" s="209"/>
      <c r="D167" s="209"/>
      <c r="E167" s="210"/>
      <c r="F167" s="227" t="s">
        <v>439</v>
      </c>
      <c r="G167" s="227"/>
      <c r="H167" s="227"/>
      <c r="I167" s="227"/>
      <c r="J167" s="209"/>
      <c r="K167" s="212" t="n">
        <v>16.064</v>
      </c>
      <c r="L167" s="209"/>
      <c r="M167" s="209"/>
      <c r="N167" s="209"/>
      <c r="O167" s="209"/>
      <c r="P167" s="209"/>
      <c r="Q167" s="209"/>
      <c r="R167" s="213"/>
      <c r="T167" s="214"/>
      <c r="U167" s="209"/>
      <c r="V167" s="209"/>
      <c r="W167" s="209"/>
      <c r="X167" s="209"/>
      <c r="Y167" s="209"/>
      <c r="Z167" s="209"/>
      <c r="AA167" s="215"/>
      <c r="AT167" s="216" t="s">
        <v>185</v>
      </c>
      <c r="AU167" s="216" t="s">
        <v>136</v>
      </c>
      <c r="AV167" s="207" t="s">
        <v>136</v>
      </c>
      <c r="AW167" s="207" t="s">
        <v>31</v>
      </c>
      <c r="AX167" s="207" t="s">
        <v>73</v>
      </c>
      <c r="AY167" s="216" t="s">
        <v>177</v>
      </c>
    </row>
    <row r="168" customFormat="false" ht="16.5" hidden="false" customHeight="true" outlineLevel="0" collapsed="false">
      <c r="A168" s="207"/>
      <c r="B168" s="208"/>
      <c r="C168" s="209"/>
      <c r="D168" s="209"/>
      <c r="E168" s="210"/>
      <c r="F168" s="227" t="s">
        <v>411</v>
      </c>
      <c r="G168" s="227"/>
      <c r="H168" s="227"/>
      <c r="I168" s="227"/>
      <c r="J168" s="209"/>
      <c r="K168" s="212" t="n">
        <v>6.48</v>
      </c>
      <c r="L168" s="209"/>
      <c r="M168" s="209"/>
      <c r="N168" s="209"/>
      <c r="O168" s="209"/>
      <c r="P168" s="209"/>
      <c r="Q168" s="209"/>
      <c r="R168" s="213"/>
      <c r="T168" s="214"/>
      <c r="U168" s="209"/>
      <c r="V168" s="209"/>
      <c r="W168" s="209"/>
      <c r="X168" s="209"/>
      <c r="Y168" s="209"/>
      <c r="Z168" s="209"/>
      <c r="AA168" s="215"/>
      <c r="AT168" s="216" t="s">
        <v>185</v>
      </c>
      <c r="AU168" s="216" t="s">
        <v>136</v>
      </c>
      <c r="AV168" s="207" t="s">
        <v>136</v>
      </c>
      <c r="AW168" s="207" t="s">
        <v>31</v>
      </c>
      <c r="AX168" s="207" t="s">
        <v>73</v>
      </c>
      <c r="AY168" s="216" t="s">
        <v>177</v>
      </c>
    </row>
    <row r="169" s="217" customFormat="true" ht="16.5" hidden="false" customHeight="true" outlineLevel="0" collapsed="false">
      <c r="B169" s="218"/>
      <c r="C169" s="219"/>
      <c r="D169" s="219"/>
      <c r="E169" s="220"/>
      <c r="F169" s="221" t="s">
        <v>186</v>
      </c>
      <c r="G169" s="221"/>
      <c r="H169" s="221"/>
      <c r="I169" s="221"/>
      <c r="J169" s="219"/>
      <c r="K169" s="222" t="n">
        <v>26.324</v>
      </c>
      <c r="L169" s="219"/>
      <c r="M169" s="219"/>
      <c r="N169" s="219"/>
      <c r="O169" s="219"/>
      <c r="P169" s="219"/>
      <c r="Q169" s="219"/>
      <c r="R169" s="223"/>
      <c r="T169" s="224"/>
      <c r="U169" s="219"/>
      <c r="V169" s="219"/>
      <c r="W169" s="219"/>
      <c r="X169" s="219"/>
      <c r="Y169" s="219"/>
      <c r="Z169" s="219"/>
      <c r="AA169" s="225"/>
      <c r="AT169" s="226" t="s">
        <v>185</v>
      </c>
      <c r="AU169" s="226" t="s">
        <v>136</v>
      </c>
      <c r="AV169" s="217" t="s">
        <v>182</v>
      </c>
      <c r="AW169" s="217" t="s">
        <v>31</v>
      </c>
      <c r="AX169" s="217" t="s">
        <v>81</v>
      </c>
      <c r="AY169" s="226" t="s">
        <v>177</v>
      </c>
    </row>
    <row r="170" s="32" customFormat="true" ht="25.5" hidden="false" customHeight="true" outlineLevel="0" collapsed="false">
      <c r="B170" s="162"/>
      <c r="C170" s="197" t="s">
        <v>440</v>
      </c>
      <c r="D170" s="197" t="s">
        <v>178</v>
      </c>
      <c r="E170" s="198" t="s">
        <v>297</v>
      </c>
      <c r="F170" s="199" t="s">
        <v>298</v>
      </c>
      <c r="G170" s="199"/>
      <c r="H170" s="199"/>
      <c r="I170" s="199"/>
      <c r="J170" s="200" t="s">
        <v>181</v>
      </c>
      <c r="K170" s="201" t="n">
        <v>26.324</v>
      </c>
      <c r="L170" s="202" t="n">
        <v>0</v>
      </c>
      <c r="M170" s="202"/>
      <c r="N170" s="203" t="n">
        <f aca="false">ROUND(L170*K170,2)</f>
        <v>0</v>
      </c>
      <c r="O170" s="203"/>
      <c r="P170" s="203"/>
      <c r="Q170" s="203"/>
      <c r="R170" s="164"/>
      <c r="T170" s="204"/>
      <c r="U170" s="44" t="s">
        <v>38</v>
      </c>
      <c r="V170" s="34"/>
      <c r="W170" s="205" t="n">
        <f aca="false">V170*K170</f>
        <v>0</v>
      </c>
      <c r="X170" s="205" t="n">
        <v>0</v>
      </c>
      <c r="Y170" s="205" t="n">
        <f aca="false">X170*K170</f>
        <v>0</v>
      </c>
      <c r="Z170" s="205" t="n">
        <v>0</v>
      </c>
      <c r="AA170" s="206" t="n">
        <f aca="false">Z170*K170</f>
        <v>0</v>
      </c>
      <c r="AR170" s="10" t="s">
        <v>227</v>
      </c>
      <c r="AT170" s="10" t="s">
        <v>178</v>
      </c>
      <c r="AU170" s="10" t="s">
        <v>136</v>
      </c>
      <c r="AY170" s="10" t="s">
        <v>177</v>
      </c>
      <c r="BE170" s="123" t="n">
        <f aca="false">IF(U170="základní",N170,0)</f>
        <v>0</v>
      </c>
      <c r="BF170" s="123" t="n">
        <f aca="false">IF(U170="snížená",N170,0)</f>
        <v>0</v>
      </c>
      <c r="BG170" s="123" t="n">
        <f aca="false">IF(U170="zákl. přenesená",N170,0)</f>
        <v>0</v>
      </c>
      <c r="BH170" s="123" t="n">
        <f aca="false">IF(U170="sníž. přenesená",N170,0)</f>
        <v>0</v>
      </c>
      <c r="BI170" s="123" t="n">
        <f aca="false">IF(U170="nulová",N170,0)</f>
        <v>0</v>
      </c>
      <c r="BJ170" s="10" t="s">
        <v>81</v>
      </c>
      <c r="BK170" s="123" t="n">
        <f aca="false">ROUND(L170*K170,2)</f>
        <v>0</v>
      </c>
      <c r="BL170" s="10" t="s">
        <v>227</v>
      </c>
      <c r="BM170" s="10" t="s">
        <v>544</v>
      </c>
    </row>
    <row r="171" s="207" customFormat="true" ht="16.5" hidden="false" customHeight="true" outlineLevel="0" collapsed="false">
      <c r="B171" s="208"/>
      <c r="C171" s="209"/>
      <c r="D171" s="209"/>
      <c r="E171" s="210"/>
      <c r="F171" s="211" t="s">
        <v>438</v>
      </c>
      <c r="G171" s="211"/>
      <c r="H171" s="211"/>
      <c r="I171" s="211"/>
      <c r="J171" s="209"/>
      <c r="K171" s="212" t="n">
        <v>3.78</v>
      </c>
      <c r="L171" s="209"/>
      <c r="M171" s="209"/>
      <c r="N171" s="209"/>
      <c r="O171" s="209"/>
      <c r="P171" s="209"/>
      <c r="Q171" s="209"/>
      <c r="R171" s="213"/>
      <c r="T171" s="214"/>
      <c r="U171" s="209"/>
      <c r="V171" s="209"/>
      <c r="W171" s="209"/>
      <c r="X171" s="209"/>
      <c r="Y171" s="209"/>
      <c r="Z171" s="209"/>
      <c r="AA171" s="215"/>
      <c r="AT171" s="216" t="s">
        <v>185</v>
      </c>
      <c r="AU171" s="216" t="s">
        <v>136</v>
      </c>
      <c r="AV171" s="207" t="s">
        <v>136</v>
      </c>
      <c r="AW171" s="207" t="s">
        <v>31</v>
      </c>
      <c r="AX171" s="207" t="s">
        <v>73</v>
      </c>
      <c r="AY171" s="216" t="s">
        <v>177</v>
      </c>
    </row>
    <row r="172" customFormat="false" ht="16.5" hidden="false" customHeight="true" outlineLevel="0" collapsed="false">
      <c r="A172" s="207"/>
      <c r="B172" s="208"/>
      <c r="C172" s="209"/>
      <c r="D172" s="209"/>
      <c r="E172" s="210"/>
      <c r="F172" s="227" t="s">
        <v>439</v>
      </c>
      <c r="G172" s="227"/>
      <c r="H172" s="227"/>
      <c r="I172" s="227"/>
      <c r="J172" s="209"/>
      <c r="K172" s="212" t="n">
        <v>16.064</v>
      </c>
      <c r="L172" s="209"/>
      <c r="M172" s="209"/>
      <c r="N172" s="209"/>
      <c r="O172" s="209"/>
      <c r="P172" s="209"/>
      <c r="Q172" s="209"/>
      <c r="R172" s="213"/>
      <c r="T172" s="214"/>
      <c r="U172" s="209"/>
      <c r="V172" s="209"/>
      <c r="W172" s="209"/>
      <c r="X172" s="209"/>
      <c r="Y172" s="209"/>
      <c r="Z172" s="209"/>
      <c r="AA172" s="215"/>
      <c r="AT172" s="216" t="s">
        <v>185</v>
      </c>
      <c r="AU172" s="216" t="s">
        <v>136</v>
      </c>
      <c r="AV172" s="207" t="s">
        <v>136</v>
      </c>
      <c r="AW172" s="207" t="s">
        <v>31</v>
      </c>
      <c r="AX172" s="207" t="s">
        <v>73</v>
      </c>
      <c r="AY172" s="216" t="s">
        <v>177</v>
      </c>
    </row>
    <row r="173" customFormat="false" ht="16.5" hidden="false" customHeight="true" outlineLevel="0" collapsed="false">
      <c r="A173" s="207"/>
      <c r="B173" s="208"/>
      <c r="C173" s="209"/>
      <c r="D173" s="209"/>
      <c r="E173" s="210"/>
      <c r="F173" s="227" t="s">
        <v>411</v>
      </c>
      <c r="G173" s="227"/>
      <c r="H173" s="227"/>
      <c r="I173" s="227"/>
      <c r="J173" s="209"/>
      <c r="K173" s="212" t="n">
        <v>6.48</v>
      </c>
      <c r="L173" s="209"/>
      <c r="M173" s="209"/>
      <c r="N173" s="209"/>
      <c r="O173" s="209"/>
      <c r="P173" s="209"/>
      <c r="Q173" s="209"/>
      <c r="R173" s="213"/>
      <c r="T173" s="214"/>
      <c r="U173" s="209"/>
      <c r="V173" s="209"/>
      <c r="W173" s="209"/>
      <c r="X173" s="209"/>
      <c r="Y173" s="209"/>
      <c r="Z173" s="209"/>
      <c r="AA173" s="215"/>
      <c r="AT173" s="216" t="s">
        <v>185</v>
      </c>
      <c r="AU173" s="216" t="s">
        <v>136</v>
      </c>
      <c r="AV173" s="207" t="s">
        <v>136</v>
      </c>
      <c r="AW173" s="207" t="s">
        <v>31</v>
      </c>
      <c r="AX173" s="207" t="s">
        <v>73</v>
      </c>
      <c r="AY173" s="216" t="s">
        <v>177</v>
      </c>
    </row>
    <row r="174" s="217" customFormat="true" ht="16.5" hidden="false" customHeight="true" outlineLevel="0" collapsed="false">
      <c r="B174" s="218"/>
      <c r="C174" s="219"/>
      <c r="D174" s="219"/>
      <c r="E174" s="220"/>
      <c r="F174" s="221" t="s">
        <v>186</v>
      </c>
      <c r="G174" s="221"/>
      <c r="H174" s="221"/>
      <c r="I174" s="221"/>
      <c r="J174" s="219"/>
      <c r="K174" s="222" t="n">
        <v>26.324</v>
      </c>
      <c r="L174" s="219"/>
      <c r="M174" s="219"/>
      <c r="N174" s="219"/>
      <c r="O174" s="219"/>
      <c r="P174" s="219"/>
      <c r="Q174" s="219"/>
      <c r="R174" s="223"/>
      <c r="T174" s="224"/>
      <c r="U174" s="219"/>
      <c r="V174" s="219"/>
      <c r="W174" s="219"/>
      <c r="X174" s="219"/>
      <c r="Y174" s="219"/>
      <c r="Z174" s="219"/>
      <c r="AA174" s="225"/>
      <c r="AT174" s="226" t="s">
        <v>185</v>
      </c>
      <c r="AU174" s="226" t="s">
        <v>136</v>
      </c>
      <c r="AV174" s="217" t="s">
        <v>182</v>
      </c>
      <c r="AW174" s="217" t="s">
        <v>31</v>
      </c>
      <c r="AX174" s="217" t="s">
        <v>81</v>
      </c>
      <c r="AY174" s="226" t="s">
        <v>177</v>
      </c>
    </row>
    <row r="175" s="32" customFormat="true" ht="38.25" hidden="false" customHeight="true" outlineLevel="0" collapsed="false">
      <c r="B175" s="162"/>
      <c r="C175" s="197" t="s">
        <v>442</v>
      </c>
      <c r="D175" s="197" t="s">
        <v>178</v>
      </c>
      <c r="E175" s="198" t="s">
        <v>305</v>
      </c>
      <c r="F175" s="199" t="s">
        <v>306</v>
      </c>
      <c r="G175" s="199"/>
      <c r="H175" s="199"/>
      <c r="I175" s="199"/>
      <c r="J175" s="200" t="s">
        <v>181</v>
      </c>
      <c r="K175" s="201" t="n">
        <v>6.48</v>
      </c>
      <c r="L175" s="202" t="n">
        <v>0</v>
      </c>
      <c r="M175" s="202"/>
      <c r="N175" s="203" t="n">
        <f aca="false">ROUND(L175*K175,2)</f>
        <v>0</v>
      </c>
      <c r="O175" s="203"/>
      <c r="P175" s="203"/>
      <c r="Q175" s="203"/>
      <c r="R175" s="164"/>
      <c r="T175" s="204"/>
      <c r="U175" s="44" t="s">
        <v>38</v>
      </c>
      <c r="V175" s="34"/>
      <c r="W175" s="205" t="n">
        <f aca="false">V175*K175</f>
        <v>0</v>
      </c>
      <c r="X175" s="205" t="n">
        <v>0</v>
      </c>
      <c r="Y175" s="205" t="n">
        <f aca="false">X175*K175</f>
        <v>0</v>
      </c>
      <c r="Z175" s="205" t="n">
        <v>0</v>
      </c>
      <c r="AA175" s="206" t="n">
        <f aca="false">Z175*K175</f>
        <v>0</v>
      </c>
      <c r="AR175" s="10" t="s">
        <v>227</v>
      </c>
      <c r="AT175" s="10" t="s">
        <v>178</v>
      </c>
      <c r="AU175" s="10" t="s">
        <v>136</v>
      </c>
      <c r="AY175" s="10" t="s">
        <v>177</v>
      </c>
      <c r="BE175" s="123" t="n">
        <f aca="false">IF(U175="základní",N175,0)</f>
        <v>0</v>
      </c>
      <c r="BF175" s="123" t="n">
        <f aca="false">IF(U175="snížená",N175,0)</f>
        <v>0</v>
      </c>
      <c r="BG175" s="123" t="n">
        <f aca="false">IF(U175="zákl. přenesená",N175,0)</f>
        <v>0</v>
      </c>
      <c r="BH175" s="123" t="n">
        <f aca="false">IF(U175="sníž. přenesená",N175,0)</f>
        <v>0</v>
      </c>
      <c r="BI175" s="123" t="n">
        <f aca="false">IF(U175="nulová",N175,0)</f>
        <v>0</v>
      </c>
      <c r="BJ175" s="10" t="s">
        <v>81</v>
      </c>
      <c r="BK175" s="123" t="n">
        <f aca="false">ROUND(L175*K175,2)</f>
        <v>0</v>
      </c>
      <c r="BL175" s="10" t="s">
        <v>227</v>
      </c>
      <c r="BM175" s="10" t="s">
        <v>545</v>
      </c>
    </row>
    <row r="176" s="207" customFormat="true" ht="16.5" hidden="false" customHeight="true" outlineLevel="0" collapsed="false">
      <c r="B176" s="208"/>
      <c r="C176" s="209"/>
      <c r="D176" s="209"/>
      <c r="E176" s="210"/>
      <c r="F176" s="211" t="s">
        <v>411</v>
      </c>
      <c r="G176" s="211"/>
      <c r="H176" s="211"/>
      <c r="I176" s="211"/>
      <c r="J176" s="209"/>
      <c r="K176" s="212" t="n">
        <v>6.48</v>
      </c>
      <c r="L176" s="209"/>
      <c r="M176" s="209"/>
      <c r="N176" s="209"/>
      <c r="O176" s="209"/>
      <c r="P176" s="209"/>
      <c r="Q176" s="209"/>
      <c r="R176" s="213"/>
      <c r="T176" s="214"/>
      <c r="U176" s="209"/>
      <c r="V176" s="209"/>
      <c r="W176" s="209"/>
      <c r="X176" s="209"/>
      <c r="Y176" s="209"/>
      <c r="Z176" s="209"/>
      <c r="AA176" s="215"/>
      <c r="AT176" s="216" t="s">
        <v>185</v>
      </c>
      <c r="AU176" s="216" t="s">
        <v>136</v>
      </c>
      <c r="AV176" s="207" t="s">
        <v>136</v>
      </c>
      <c r="AW176" s="207" t="s">
        <v>31</v>
      </c>
      <c r="AX176" s="207" t="s">
        <v>73</v>
      </c>
      <c r="AY176" s="216" t="s">
        <v>177</v>
      </c>
    </row>
    <row r="177" s="217" customFormat="true" ht="16.5" hidden="false" customHeight="true" outlineLevel="0" collapsed="false">
      <c r="B177" s="218"/>
      <c r="C177" s="219"/>
      <c r="D177" s="219"/>
      <c r="E177" s="220"/>
      <c r="F177" s="221" t="s">
        <v>186</v>
      </c>
      <c r="G177" s="221"/>
      <c r="H177" s="221"/>
      <c r="I177" s="221"/>
      <c r="J177" s="219"/>
      <c r="K177" s="222" t="n">
        <v>6.48</v>
      </c>
      <c r="L177" s="219"/>
      <c r="M177" s="219"/>
      <c r="N177" s="219"/>
      <c r="O177" s="219"/>
      <c r="P177" s="219"/>
      <c r="Q177" s="219"/>
      <c r="R177" s="223"/>
      <c r="T177" s="224"/>
      <c r="U177" s="219"/>
      <c r="V177" s="219"/>
      <c r="W177" s="219"/>
      <c r="X177" s="219"/>
      <c r="Y177" s="219"/>
      <c r="Z177" s="219"/>
      <c r="AA177" s="225"/>
      <c r="AT177" s="226" t="s">
        <v>185</v>
      </c>
      <c r="AU177" s="226" t="s">
        <v>136</v>
      </c>
      <c r="AV177" s="217" t="s">
        <v>182</v>
      </c>
      <c r="AW177" s="217" t="s">
        <v>31</v>
      </c>
      <c r="AX177" s="217" t="s">
        <v>81</v>
      </c>
      <c r="AY177" s="226" t="s">
        <v>177</v>
      </c>
    </row>
    <row r="178" s="32" customFormat="true" ht="49.9" hidden="false" customHeight="true" outlineLevel="0" collapsed="false">
      <c r="B178" s="33"/>
      <c r="C178" s="34"/>
      <c r="D178" s="186" t="s">
        <v>308</v>
      </c>
      <c r="E178" s="34"/>
      <c r="F178" s="34"/>
      <c r="G178" s="34"/>
      <c r="H178" s="34"/>
      <c r="I178" s="34"/>
      <c r="J178" s="34"/>
      <c r="K178" s="34"/>
      <c r="L178" s="34"/>
      <c r="M178" s="34"/>
      <c r="N178" s="187" t="n">
        <f aca="false">BK178</f>
        <v>0</v>
      </c>
      <c r="O178" s="187"/>
      <c r="P178" s="187"/>
      <c r="Q178" s="187"/>
      <c r="R178" s="35"/>
      <c r="T178" s="247"/>
      <c r="U178" s="59"/>
      <c r="V178" s="59"/>
      <c r="W178" s="59"/>
      <c r="X178" s="59"/>
      <c r="Y178" s="59"/>
      <c r="Z178" s="59"/>
      <c r="AA178" s="61"/>
      <c r="AT178" s="10" t="s">
        <v>72</v>
      </c>
      <c r="AU178" s="10" t="s">
        <v>73</v>
      </c>
      <c r="AY178" s="10" t="s">
        <v>309</v>
      </c>
      <c r="BK178" s="123" t="n">
        <v>0</v>
      </c>
    </row>
    <row r="179" customFormat="false" ht="6.95" hidden="false" customHeight="true" outlineLevel="0" collapsed="false">
      <c r="A179" s="32"/>
      <c r="B179" s="62"/>
      <c r="C179" s="63"/>
      <c r="D179" s="63"/>
      <c r="E179" s="63"/>
      <c r="F179" s="63"/>
      <c r="G179" s="63"/>
      <c r="H179" s="63"/>
      <c r="I179" s="63"/>
      <c r="J179" s="63"/>
      <c r="K179" s="63"/>
      <c r="L179" s="63"/>
      <c r="M179" s="63"/>
      <c r="N179" s="63"/>
      <c r="O179" s="63"/>
      <c r="P179" s="63"/>
      <c r="Q179" s="63"/>
      <c r="R179" s="64"/>
    </row>
  </sheetData>
  <mergeCells count="164">
    <mergeCell ref="H1:K1"/>
    <mergeCell ref="C2:Q2"/>
    <mergeCell ref="S2:AC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N122:Q122"/>
    <mergeCell ref="N123:Q123"/>
    <mergeCell ref="N124:Q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33:I133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N140:Q140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N154:Q154"/>
    <mergeCell ref="F155:I155"/>
    <mergeCell ref="L155:M155"/>
    <mergeCell ref="N155:Q155"/>
    <mergeCell ref="F156:I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N164:Q164"/>
    <mergeCell ref="F165:I165"/>
    <mergeCell ref="L165:M165"/>
    <mergeCell ref="N165:Q165"/>
    <mergeCell ref="F166:I166"/>
    <mergeCell ref="F167:I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N178:Q178"/>
  </mergeCells>
  <hyperlinks>
    <hyperlink ref="F1" location="C2" display="1) Krycí list rozpočtu"/>
    <hyperlink ref="H1" location="C86" display="2) Rekapitulace rozpočtu"/>
    <hyperlink ref="L1" location="C121" display="3) Rozpočet"/>
    <hyperlink ref="S1" location="'Rekapitulace stavby'!C2" display="Rekapitulace stavby"/>
  </hyperlinks>
  <printOptions headings="false" gridLines="false" gridLinesSet="true" horizontalCentered="false" verticalCentered="false"/>
  <pageMargins left="0.583333333333333" right="0.583333333333333" top="0.5" bottom="0.466666666666667" header="0.511805555555555" footer="0"/>
  <pageSetup paperSize="9" scale="100" firstPageNumber="0" fitToWidth="1" fitToHeight="100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</TotalTime>
  <Application>LibreOffice/5.1.3.2$Windows_x86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2018-03-12T08:53:54Z</dcterms:created>
  <dc:creator>DESKTOP-5HHOM8P\Uzivatel</dc:creator>
  <dc:description/>
  <dc:language>cs-CZ</dc:language>
  <cp:lastModifiedBy/>
  <dcterms:modified xsi:type="dcterms:W3CDTF">2018-03-12T19:29:57Z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